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2106" yWindow="543" windowWidth="13666" windowHeight="7716" tabRatio="903" firstSheet="1" activeTab="3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r:id="rId7"/>
    <sheet name="Форма 4.10.2 | Т-ТЭ | &gt;=25МВт" sheetId="624"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et_union_hor" sheetId="471" state="veryHidden" r:id="rId37"/>
    <sheet name="TEHSHEET" sheetId="205" state="veryHidden" r:id="rId38"/>
    <sheet name="modList14_1" sheetId="644" state="veryHidden" r:id="rId39"/>
    <sheet name="modList13" sheetId="648"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externalReferences>
    <externalReference r:id="rId79"/>
  </externalReferences>
  <definedNames>
    <definedName name="activity">'Перечень тарифов'!$F$20:$F$26</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&gt;=25МВт'!$M$18:$CH$28</definedName>
    <definedName name="checkCell_List06_1_double_date">'Форма 4.10.2 | Т-ТЭ | &gt;=25МВт'!$CI$18:$CI$28</definedName>
    <definedName name="checkCell_List06_1_unique_t">'Форма 4.10.2 | Т-ТЭ | &gt;=25МВт'!$M$18:$M$28</definedName>
    <definedName name="checkCell_List06_1_unique_t1">'Форма 4.10.2 | Т-ТЭ | &gt;=25МВт'!$CJ$18:$CJ$28</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&gt;=25МВт'!$F$7:$I$13</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4.10.1'!$D$14:$L$40</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et_union_hor!$O$31:$CG$36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et_union_hor!$CG$31:$CG$45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REESTR_MO!$A$2:$D$80</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&gt;=25МВт'!$O$18:$O$28</definedName>
    <definedName name="List06_1_MC2">'Форма 4.10.2 | Т-ТЭ | &gt;=25МВт'!$CG$18:$CG$28</definedName>
    <definedName name="List06_1_note">'Форма 4.10.2 | Т-ТЭ | &gt;=25МВт'!$CH$18:$CH$28</definedName>
    <definedName name="List06_1_Period">'Форма 4.10.2 | Т-ТЭ | &gt;=25МВт'!$O$18:$U$28</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4.10.1'!$H$22:$I$40</definedName>
    <definedName name="List14_1_DPR">'Форма 4.10.1'!$K$20</definedName>
    <definedName name="List14_1_flagIPR">'Форма 4.10.1'!$J$15</definedName>
    <definedName name="List14_1_GroundMaterials_1">'Форма 4.10.1'!$K$15:$K$40</definedName>
    <definedName name="List14_1_hypIPR">'Форма 4.10.1'!$K$15</definedName>
    <definedName name="List14_1_method">'Форма 4.10.1'!$J$17:$J$18</definedName>
    <definedName name="List14_1_note">'Форма 4.10.1'!$L$14:$L$40</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#REF!</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&gt;=25МВт'!$K$18:$K$28</definedName>
    <definedName name="pDel_List06_1_2">'Форма 4.10.2 | Т-ТЭ | &gt;=25МВт'!$J$18:$J$28</definedName>
    <definedName name="pDel_List06_1_3">'Форма 4.10.2 | Т-ТЭ | &gt;=25МВт'!$I$18:$I$28</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4.10.1'!$C$22:$C$27</definedName>
    <definedName name="pDel_List14_1_2_2">'Форма 4.10.1'!$G$22:$G$27</definedName>
    <definedName name="pDel_List14_1_3">'Форма 4.10.1'!$C$29:$C$34</definedName>
    <definedName name="pDel_List14_1_3_2">'Форма 4.10.1'!$G$29:$G$34</definedName>
    <definedName name="pDel_List14_1_4">'Форма 4.10.1'!$C$36:$C$37</definedName>
    <definedName name="pDel_List14_1_4_2">'Форма 4.10.1'!$G$36:$G$37</definedName>
    <definedName name="pDel_List14_1_5">'Форма 4.10.1'!$C$39:$C$40</definedName>
    <definedName name="pDel_List14_1_5_2">'Форма 4.10.1'!$G$39:$G$40</definedName>
    <definedName name="periodEnd">Титульный!$F$12</definedName>
    <definedName name="periodStart">Титульный!$F$11</definedName>
    <definedName name="pIns_Comm">#REF!</definedName>
    <definedName name="pIns_List01_0">Территории!$E$15</definedName>
    <definedName name="pIns_List02">'Перечень тарифов'!$E$26</definedName>
    <definedName name="pIns_List03">'Форма 1.0.2'!$E$13</definedName>
    <definedName name="pIns_List06_1_Period">'Форма 4.10.2 | Т-ТЭ | &gt;=25МВт'!$CG$14:$CG$28</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REESTR_ORG!$A$2:$J$143</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J33" i="647" l="1"/>
  <c r="A193" i="612" s="1"/>
  <c r="J32" i="647"/>
  <c r="J31" i="647"/>
  <c r="J30" i="647"/>
  <c r="A191" i="612"/>
  <c r="A192" i="612"/>
  <c r="A188" i="612"/>
  <c r="A189" i="612"/>
  <c r="A190" i="612"/>
  <c r="A185" i="612"/>
  <c r="A186" i="612"/>
  <c r="A187" i="612"/>
  <c r="A182" i="612"/>
  <c r="A183" i="612"/>
  <c r="A184" i="612"/>
  <c r="A179" i="612"/>
  <c r="A180" i="612"/>
  <c r="A181" i="612"/>
  <c r="A176" i="612"/>
  <c r="A177" i="612"/>
  <c r="A178" i="612"/>
  <c r="A173" i="612"/>
  <c r="A174" i="612"/>
  <c r="A175" i="612"/>
  <c r="A170" i="612"/>
  <c r="A171" i="612"/>
  <c r="A172" i="612"/>
  <c r="A169"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BZ24" i="624" l="1"/>
  <c r="BS24" i="624"/>
  <c r="BL24" i="624"/>
  <c r="BE24" i="624"/>
  <c r="AX24" i="624"/>
  <c r="AQ24" i="624"/>
  <c r="AJ24" i="624"/>
  <c r="AC24" i="624"/>
  <c r="V24" i="624"/>
  <c r="O24" i="624"/>
  <c r="M8" i="624"/>
  <c r="O8" i="624"/>
  <c r="M9" i="624"/>
  <c r="O9" i="624"/>
  <c r="N17" i="624"/>
  <c r="O17" i="624" s="1"/>
  <c r="P17" i="624" s="1"/>
  <c r="Q17" i="624" s="1"/>
  <c r="R17" i="624" s="1"/>
  <c r="S17" i="624" s="1"/>
  <c r="U17" i="624" s="1"/>
  <c r="V17" i="624" s="1"/>
  <c r="W17" i="624" s="1"/>
  <c r="X17" i="624" s="1"/>
  <c r="Y17" i="624" s="1"/>
  <c r="Z17" i="624" s="1"/>
  <c r="AB17" i="624" s="1"/>
  <c r="AC17" i="624" s="1"/>
  <c r="AD17" i="624" s="1"/>
  <c r="AE17" i="624" s="1"/>
  <c r="AF17" i="624" s="1"/>
  <c r="AG17" i="624" s="1"/>
  <c r="AI17" i="624" s="1"/>
  <c r="AJ17" i="624" s="1"/>
  <c r="AK17" i="624" s="1"/>
  <c r="AL17" i="624" s="1"/>
  <c r="AM17" i="624" s="1"/>
  <c r="AN17" i="624" s="1"/>
  <c r="AP17" i="624" s="1"/>
  <c r="AQ17" i="624" s="1"/>
  <c r="AR17" i="624" s="1"/>
  <c r="AS17" i="624" s="1"/>
  <c r="AT17" i="624" s="1"/>
  <c r="AU17" i="624" s="1"/>
  <c r="AW17" i="624" s="1"/>
  <c r="AX17" i="624" s="1"/>
  <c r="AY17" i="624" s="1"/>
  <c r="AZ17" i="624" s="1"/>
  <c r="BA17" i="624" s="1"/>
  <c r="BB17" i="624" s="1"/>
  <c r="BD17" i="624" s="1"/>
  <c r="BE17" i="624" s="1"/>
  <c r="BF17" i="624" s="1"/>
  <c r="BG17" i="624" s="1"/>
  <c r="BH17" i="624" s="1"/>
  <c r="BI17" i="624" s="1"/>
  <c r="BK17" i="624" s="1"/>
  <c r="BL17" i="624" s="1"/>
  <c r="BM17" i="624" s="1"/>
  <c r="BN17" i="624" s="1"/>
  <c r="BO17" i="624" s="1"/>
  <c r="BP17" i="624" s="1"/>
  <c r="BR17" i="624" s="1"/>
  <c r="BS17" i="624" s="1"/>
  <c r="BT17" i="624" s="1"/>
  <c r="BU17" i="624" s="1"/>
  <c r="BV17" i="624" s="1"/>
  <c r="BW17" i="624" s="1"/>
  <c r="BY17" i="624" s="1"/>
  <c r="BZ17" i="624" s="1"/>
  <c r="CA17" i="624" s="1"/>
  <c r="CB17" i="624" s="1"/>
  <c r="CC17" i="624" s="1"/>
  <c r="CD17" i="624" s="1"/>
  <c r="CF17" i="624" s="1"/>
  <c r="CG17" i="624" s="1"/>
  <c r="CH17" i="624" s="1"/>
  <c r="L18" i="624"/>
  <c r="O18" i="624"/>
  <c r="CK18" i="624"/>
  <c r="L19" i="624"/>
  <c r="CK19" i="624"/>
  <c r="L20" i="624"/>
  <c r="CK20" i="624"/>
  <c r="L21" i="624"/>
  <c r="CK21" i="624"/>
  <c r="L22" i="624"/>
  <c r="CK22" i="624"/>
  <c r="L23" i="624"/>
  <c r="CK23" i="624"/>
  <c r="L24" i="624"/>
  <c r="Q25" i="624"/>
  <c r="X25" i="624"/>
  <c r="AE25" i="624"/>
  <c r="AL25" i="624"/>
  <c r="AS25" i="624"/>
  <c r="AZ25" i="624"/>
  <c r="BG25" i="624"/>
  <c r="BN25" i="624"/>
  <c r="BU25" i="624"/>
  <c r="CB25" i="624"/>
  <c r="CI24" i="624"/>
  <c r="CK24" i="624"/>
  <c r="CK25" i="624"/>
  <c r="CK26" i="624"/>
  <c r="CK27" i="624"/>
  <c r="CK28" i="624"/>
  <c r="CB38" i="471"/>
  <c r="BU38" i="471"/>
  <c r="BN38" i="471"/>
  <c r="BG38" i="471"/>
  <c r="AZ38" i="471"/>
  <c r="AS38" i="471" l="1"/>
  <c r="AL38" i="471"/>
  <c r="AE38" i="471"/>
  <c r="X38" i="471"/>
  <c r="H12" i="649" l="1"/>
  <c r="H11" i="649"/>
  <c r="H9" i="649"/>
  <c r="H8" i="649"/>
  <c r="H7" i="649"/>
  <c r="H12" i="645"/>
  <c r="H9" i="645"/>
  <c r="H8" i="645"/>
  <c r="F39" i="647"/>
  <c r="E39" i="647"/>
  <c r="F36" i="647"/>
  <c r="E36" i="647"/>
  <c r="F29" i="647"/>
  <c r="E29" i="647"/>
  <c r="F22" i="647"/>
  <c r="E22" i="647"/>
  <c r="F17" i="647"/>
  <c r="E17" i="647"/>
  <c r="H12" i="634"/>
  <c r="H9" i="634"/>
  <c r="H8" i="634"/>
  <c r="F9" i="649"/>
  <c r="F13" i="649"/>
  <c r="F11" i="649"/>
  <c r="F10" i="649"/>
  <c r="F8" i="649"/>
  <c r="F12" i="649"/>
  <c r="R14" i="601" l="1"/>
  <c r="R13" i="601"/>
  <c r="R12" i="601"/>
  <c r="P12" i="601"/>
  <c r="M14" i="601"/>
  <c r="M13" i="601"/>
  <c r="M12" i="601"/>
  <c r="H13" i="649" l="1"/>
  <c r="H13" i="645"/>
  <c r="H13" i="634"/>
  <c r="B3" i="525"/>
  <c r="B2" i="525"/>
  <c r="F8" i="647" l="1"/>
  <c r="E8" i="647"/>
  <c r="F7" i="647"/>
  <c r="E7" i="647"/>
  <c r="H11" i="645"/>
  <c r="H7" i="645"/>
  <c r="F10" i="645"/>
  <c r="F11" i="645"/>
  <c r="F9" i="645"/>
  <c r="F12" i="645"/>
  <c r="F13" i="645"/>
  <c r="F8"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O9" i="625"/>
  <c r="M9" i="625"/>
  <c r="O8" i="625"/>
  <c r="M8" i="625"/>
  <c r="E3" i="437"/>
  <c r="E2" i="437"/>
  <c r="O17" i="627" l="1"/>
  <c r="P17" i="627" s="1"/>
  <c r="Q17" i="627" s="1"/>
  <c r="R17" i="627" s="1"/>
  <c r="S17" i="627" s="1"/>
  <c r="U17" i="627" s="1"/>
  <c r="V17" i="627" s="1"/>
  <c r="W17" i="627" s="1"/>
  <c r="Z24" i="627"/>
  <c r="Q25" i="627"/>
  <c r="L20" i="627"/>
  <c r="L24" i="627"/>
  <c r="L23" i="627"/>
  <c r="L18" i="627"/>
  <c r="L19" i="627"/>
  <c r="X24" i="627"/>
  <c r="Y23" i="627"/>
  <c r="L21" i="627"/>
  <c r="O18" i="632" l="1"/>
  <c r="P18" i="632" s="1"/>
  <c r="Q18" i="632" s="1"/>
  <c r="R18" i="632" s="1"/>
  <c r="S18" i="632" s="1"/>
  <c r="T18" i="632" s="1"/>
  <c r="V18" i="632" s="1"/>
  <c r="R24" i="632"/>
  <c r="L23" i="632"/>
  <c r="L22" i="632"/>
  <c r="L19" i="632"/>
  <c r="Y23" i="632"/>
  <c r="L20" i="632"/>
  <c r="L21"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3" i="642"/>
  <c r="F11" i="643"/>
  <c r="L21" i="642"/>
  <c r="L20" i="642"/>
  <c r="L18" i="642"/>
  <c r="F9" i="643"/>
  <c r="F13" i="643"/>
  <c r="F12" i="643"/>
  <c r="L22" i="642"/>
  <c r="F8" i="643"/>
  <c r="X24" i="642"/>
  <c r="L24" i="642"/>
  <c r="L19" i="642"/>
  <c r="F10" i="643"/>
  <c r="L242" i="471"/>
  <c r="L238" i="471"/>
  <c r="L241" i="471"/>
  <c r="L243" i="471"/>
  <c r="L244" i="471"/>
  <c r="X244" i="471"/>
  <c r="L239" i="471"/>
  <c r="L240"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X26" i="640"/>
  <c r="F9" i="641"/>
  <c r="L26" i="640"/>
  <c r="F8" i="641"/>
  <c r="L20" i="640"/>
  <c r="F11" i="641"/>
  <c r="F10" i="641"/>
  <c r="L21" i="640"/>
  <c r="L25" i="640"/>
  <c r="L23" i="640"/>
  <c r="F13" i="641"/>
  <c r="L22" i="640"/>
  <c r="L24" i="640"/>
  <c r="F12" i="641"/>
  <c r="L226" i="471"/>
  <c r="L222" i="471"/>
  <c r="L225" i="471"/>
  <c r="X226" i="471"/>
  <c r="L224" i="471"/>
  <c r="L221" i="471"/>
  <c r="L220" i="471"/>
  <c r="L223"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CK44" i="471"/>
  <c r="CK43" i="471"/>
  <c r="CK42" i="471"/>
  <c r="CK41" i="471"/>
  <c r="CK40" i="471"/>
  <c r="CK39" i="471"/>
  <c r="CK38" i="471"/>
  <c r="Q38" i="471"/>
  <c r="CK37" i="471"/>
  <c r="CK36" i="471"/>
  <c r="CK35" i="471"/>
  <c r="CK34" i="471"/>
  <c r="CK33" i="471"/>
  <c r="CK32" i="471"/>
  <c r="CK31" i="471"/>
  <c r="H11" i="639"/>
  <c r="H7" i="639"/>
  <c r="H11" i="638"/>
  <c r="H7" i="638"/>
  <c r="H11" i="637"/>
  <c r="H7" i="637"/>
  <c r="H11" i="636"/>
  <c r="H7" i="636"/>
  <c r="H11" i="635"/>
  <c r="H7" i="635"/>
  <c r="H11" i="634"/>
  <c r="H7" i="634"/>
  <c r="O17" i="630"/>
  <c r="P17" i="630" s="1"/>
  <c r="Q17" i="630" s="1"/>
  <c r="R17" i="630" s="1"/>
  <c r="S17" i="630" s="1"/>
  <c r="U17" i="630" s="1"/>
  <c r="V17" i="630" s="1"/>
  <c r="F10" i="638"/>
  <c r="F8" i="635"/>
  <c r="F9" i="638"/>
  <c r="F10" i="635"/>
  <c r="F12" i="639"/>
  <c r="F12" i="634"/>
  <c r="F13" i="639"/>
  <c r="F13" i="637"/>
  <c r="F10" i="639"/>
  <c r="F8" i="634"/>
  <c r="F10" i="636"/>
  <c r="F11" i="636"/>
  <c r="F11" i="638"/>
  <c r="F12" i="635"/>
  <c r="F10" i="637"/>
  <c r="F8" i="637"/>
  <c r="F13" i="638"/>
  <c r="F8" i="638"/>
  <c r="F8" i="639"/>
  <c r="F12" i="636"/>
  <c r="F9" i="636"/>
  <c r="F12" i="638"/>
  <c r="F13" i="634"/>
  <c r="F13" i="636"/>
  <c r="F11" i="635"/>
  <c r="F11" i="634"/>
  <c r="F11" i="639"/>
  <c r="F8" i="636"/>
  <c r="F9" i="635"/>
  <c r="F13" i="635"/>
  <c r="F9" i="637"/>
  <c r="F9" i="634"/>
  <c r="F11" i="637"/>
  <c r="F10" i="634"/>
  <c r="F12" i="637"/>
  <c r="F9" i="639"/>
  <c r="Y148" i="471"/>
  <c r="L167" i="471"/>
  <c r="L120" i="471"/>
  <c r="L70" i="471"/>
  <c r="L146" i="471"/>
  <c r="L51" i="471"/>
  <c r="L149" i="471"/>
  <c r="L161" i="471"/>
  <c r="L145" i="471"/>
  <c r="L194" i="471"/>
  <c r="L72" i="471"/>
  <c r="L193" i="471"/>
  <c r="L127" i="471"/>
  <c r="L86" i="471"/>
  <c r="L31" i="471"/>
  <c r="X167" i="471"/>
  <c r="L180" i="471"/>
  <c r="L106" i="471"/>
  <c r="AD108" i="471"/>
  <c r="L73" i="471"/>
  <c r="L126" i="471"/>
  <c r="L143" i="471"/>
  <c r="L36" i="471"/>
  <c r="L88" i="471"/>
  <c r="L109" i="471"/>
  <c r="L87" i="471"/>
  <c r="Y90" i="471"/>
  <c r="AC120" i="471"/>
  <c r="Y130" i="471"/>
  <c r="L33" i="471"/>
  <c r="L183" i="471"/>
  <c r="X131" i="471"/>
  <c r="AC109" i="471"/>
  <c r="L108" i="471"/>
  <c r="L52" i="471"/>
  <c r="L53" i="471"/>
  <c r="L91" i="471"/>
  <c r="L104" i="471"/>
  <c r="X55" i="471"/>
  <c r="L182" i="471"/>
  <c r="L34" i="471"/>
  <c r="L90" i="471"/>
  <c r="L50" i="471"/>
  <c r="L85" i="471"/>
  <c r="L163" i="471"/>
  <c r="L68" i="471"/>
  <c r="L195" i="471"/>
  <c r="L67" i="471"/>
  <c r="L128" i="471"/>
  <c r="L105" i="471"/>
  <c r="L131" i="471"/>
  <c r="AH197" i="471"/>
  <c r="L37" i="471"/>
  <c r="L130" i="471"/>
  <c r="L54" i="471"/>
  <c r="L162" i="471"/>
  <c r="L165" i="471"/>
  <c r="L181" i="471"/>
  <c r="X91" i="471"/>
  <c r="L55" i="471"/>
  <c r="L35" i="471"/>
  <c r="L164" i="471"/>
  <c r="L125" i="471"/>
  <c r="Y183" i="471"/>
  <c r="L103" i="471"/>
  <c r="L196" i="471"/>
  <c r="Y166" i="471"/>
  <c r="L69" i="471"/>
  <c r="L144" i="471"/>
  <c r="L148" i="471"/>
  <c r="L71" i="471"/>
  <c r="L166" i="471"/>
  <c r="L110" i="471"/>
  <c r="CI37" i="471"/>
  <c r="L49" i="471"/>
  <c r="X73" i="471"/>
  <c r="L32" i="471"/>
  <c r="L197" i="471"/>
  <c r="L179" i="471"/>
  <c r="AC110" i="471"/>
  <c r="X149"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5"/>
  <c r="L19" i="625"/>
  <c r="X24" i="625"/>
  <c r="L20" i="625"/>
  <c r="L22" i="625"/>
  <c r="L21" i="625"/>
  <c r="L26" i="626"/>
  <c r="L23" i="625"/>
  <c r="L25" i="626"/>
  <c r="L21" i="626"/>
  <c r="L18" i="625"/>
  <c r="L24" i="626"/>
  <c r="L20" i="626"/>
  <c r="L23" i="626"/>
  <c r="L22" i="626"/>
  <c r="X26"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3"/>
  <c r="L24" i="630"/>
  <c r="L18" i="630"/>
  <c r="L20" i="631"/>
  <c r="L19" i="633"/>
  <c r="L18" i="631"/>
  <c r="AH23" i="633"/>
  <c r="L22" i="633"/>
  <c r="L20" i="630"/>
  <c r="L22" i="631"/>
  <c r="L23" i="633"/>
  <c r="L19" i="630"/>
  <c r="X24" i="631"/>
  <c r="L23" i="631"/>
  <c r="L21" i="630"/>
  <c r="Y23" i="630"/>
  <c r="L23" i="630"/>
  <c r="L21" i="631"/>
  <c r="Y23" i="631"/>
  <c r="L19" i="631"/>
  <c r="X24" i="630"/>
  <c r="L20" i="633"/>
  <c r="L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8" i="629"/>
  <c r="L24" i="628"/>
  <c r="L19" i="628"/>
  <c r="Y23" i="629"/>
  <c r="X24" i="629"/>
  <c r="L24" i="629"/>
  <c r="L25" i="628"/>
  <c r="L21" i="628"/>
  <c r="AC25" i="628"/>
  <c r="L19" i="629"/>
  <c r="L23" i="629"/>
  <c r="AC24" i="628"/>
  <c r="L23" i="628"/>
  <c r="L20" i="628"/>
  <c r="L18" i="628"/>
  <c r="L21" i="629"/>
  <c r="L20" i="629"/>
  <c r="AD23"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8" i="617"/>
  <c r="F9" i="616"/>
  <c r="F12" i="617"/>
  <c r="F8" i="616"/>
  <c r="F9" i="617"/>
  <c r="F12" i="614"/>
  <c r="F12" i="616"/>
  <c r="F12" i="618"/>
  <c r="F11" i="617"/>
  <c r="F11" i="618"/>
  <c r="F10" i="618"/>
  <c r="F10" i="617"/>
  <c r="F10" i="616"/>
  <c r="F10" i="614"/>
  <c r="F11" i="614"/>
  <c r="F9" i="614"/>
  <c r="F11" i="616"/>
  <c r="F9" i="618"/>
  <c r="F13" i="617"/>
  <c r="F13" i="616"/>
  <c r="F8" i="614"/>
  <c r="F13" i="614"/>
  <c r="F13" i="618"/>
  <c r="F8" i="618"/>
  <c r="F342" i="471"/>
  <c r="M297" i="471"/>
  <c r="F340" i="471"/>
  <c r="F337" i="471"/>
  <c r="M302" i="471"/>
  <c r="F339" i="471"/>
  <c r="F341" i="471"/>
  <c r="M307" i="471"/>
  <c r="F338" i="471"/>
</calcChain>
</file>

<file path=xl/sharedStrings.xml><?xml version="1.0" encoding="utf-8"?>
<sst xmlns="http://schemas.openxmlformats.org/spreadsheetml/2006/main" count="3697" uniqueCount="1527">
  <si>
    <t>et_List02(_1,_2,_3)</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</si>
  <si>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</si>
  <si>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</si>
  <si>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</si>
  <si>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</si>
  <si>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</si>
  <si>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</si>
  <si>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</si>
  <si>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</si>
  <si>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</si>
  <si>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</si>
  <si>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</si>
  <si>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</si>
  <si>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</si>
  <si>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</si>
  <si>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</si>
  <si>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</si>
  <si>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</si>
  <si>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</si>
  <si>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</si>
  <si>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</si>
  <si>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</si>
  <si>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</si>
  <si>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</si>
  <si>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</si>
  <si>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</si>
  <si>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</si>
  <si>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</si>
  <si>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</si>
  <si>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</si>
  <si>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</si>
  <si>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</si>
  <si>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</si>
  <si>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</si>
  <si>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</si>
  <si>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</si>
  <si>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</si>
  <si>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</si>
  <si>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</si>
  <si>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</si>
  <si>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</si>
  <si>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</si>
  <si>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</si>
  <si>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</si>
  <si>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</si>
  <si>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</si>
  <si>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</si>
  <si>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</si>
  <si>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</si>
  <si>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</si>
  <si>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</si>
  <si>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</si>
  <si>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</si>
  <si>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</si>
  <si>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</si>
  <si>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</si>
  <si>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</si>
  <si>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</si>
  <si>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</si>
  <si>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</si>
  <si>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</si>
  <si>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</si>
  <si>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</si>
  <si>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</si>
  <si>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</si>
  <si>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</si>
  <si>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</si>
  <si>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</si>
  <si>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</si>
  <si>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</si>
  <si>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</si>
  <si>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</si>
  <si>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</si>
  <si>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</si>
  <si>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</si>
  <si>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</si>
  <si>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</si>
  <si>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</si>
  <si>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</si>
  <si>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</si>
  <si>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</si>
  <si>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</si>
  <si>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</si>
  <si>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</si>
  <si>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</si>
  <si>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</si>
  <si>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</si>
  <si>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</si>
  <si>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</si>
  <si>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</si>
  <si>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</si>
  <si>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</si>
  <si>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</si>
  <si>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</si>
  <si>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</si>
  <si>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</si>
  <si>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</si>
  <si>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</si>
  <si>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</si>
  <si>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</si>
  <si>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</si>
  <si>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</si>
  <si>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</si>
  <si>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</si>
  <si>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</si>
  <si>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</si>
  <si>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</si>
  <si>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</si>
  <si>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</si>
  <si>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</si>
  <si>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</si>
  <si>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</si>
  <si>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</si>
  <si>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</si>
  <si>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</si>
  <si>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</si>
  <si>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</si>
  <si>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</si>
  <si>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</si>
  <si>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</si>
  <si>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</si>
  <si>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</si>
  <si>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</si>
  <si>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</si>
  <si>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</si>
  <si>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</si>
  <si>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</si>
  <si>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</si>
  <si>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</si>
  <si>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</si>
  <si>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</si>
  <si>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</si>
  <si>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</si>
  <si>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</si>
  <si>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</si>
  <si>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</si>
  <si>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</si>
  <si>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</si>
  <si>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</si>
  <si>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</si>
  <si>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</si>
  <si>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</si>
  <si>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</si>
  <si>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</si>
  <si>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</si>
  <si>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</si>
  <si>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</si>
  <si>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</si>
  <si>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</si>
  <si>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</si>
  <si>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</si>
  <si>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</si>
  <si>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</si>
  <si>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</si>
  <si>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</si>
  <si>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</si>
  <si>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</si>
  <si>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</si>
  <si>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</si>
  <si>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</si>
  <si>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</si>
  <si>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</si>
  <si>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</si>
  <si>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</si>
  <si>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</si>
  <si>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</si>
  <si>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</si>
  <si>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</si>
  <si>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</si>
  <si>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</si>
  <si>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</si>
  <si>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</si>
  <si>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</si>
  <si>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</si>
  <si>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</si>
  <si>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</si>
  <si>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</si>
  <si>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</si>
  <si>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</si>
  <si>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</si>
  <si>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</si>
  <si>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</si>
  <si>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</si>
  <si>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</si>
  <si>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</si>
  <si>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</si>
  <si>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</si>
  <si>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</si>
  <si>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</si>
  <si>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</si>
  <si>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</si>
  <si>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</si>
  <si>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</si>
  <si>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</si>
  <si>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</si>
  <si>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</si>
  <si>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</si>
  <si>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</si>
  <si>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</si>
  <si>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</si>
  <si>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</si>
  <si>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</si>
  <si>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</si>
  <si>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</si>
  <si>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</si>
  <si>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</si>
  <si>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</si>
  <si>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</si>
  <si>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</si>
  <si>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</si>
  <si>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</si>
  <si>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</si>
  <si>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</si>
  <si>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</si>
  <si>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</si>
  <si>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</si>
  <si>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</si>
  <si>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</si>
  <si>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</si>
  <si>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</si>
  <si>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</si>
  <si>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</si>
  <si>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</si>
  <si>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</si>
  <si>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</si>
  <si>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</si>
  <si>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</si>
  <si>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</si>
  <si>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</si>
  <si>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</si>
  <si>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</si>
  <si>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</si>
  <si>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</si>
  <si>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</si>
  <si>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</si>
  <si>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</si>
  <si>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</si>
  <si>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</si>
  <si>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</si>
  <si>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</si>
  <si>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</si>
  <si>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</si>
  <si>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</si>
  <si>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</si>
  <si>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</si>
  <si>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</si>
  <si>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</si>
  <si>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</si>
  <si>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</si>
  <si>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</si>
  <si>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</si>
  <si>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</si>
  <si>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</si>
  <si>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</si>
  <si>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</si>
  <si>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</si>
  <si>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</si>
  <si>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</si>
  <si>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</si>
  <si>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</si>
  <si>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</si>
  <si>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</si>
  <si>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</si>
  <si>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</si>
  <si>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</si>
  <si>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</si>
  <si>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</si>
  <si>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</si>
  <si>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</si>
  <si>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</si>
  <si>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</si>
  <si>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</si>
  <si>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</si>
  <si>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</si>
  <si>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</si>
  <si>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</si>
  <si>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</si>
  <si>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</si>
  <si>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</si>
  <si>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</si>
  <si>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</si>
  <si>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</si>
  <si>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</si>
  <si>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</si>
  <si>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</si>
  <si>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</si>
  <si>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</si>
  <si>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</si>
  <si>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</si>
  <si>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</si>
  <si>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</si>
  <si>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</si>
  <si>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</si>
  <si>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</si>
  <si>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</si>
  <si>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</si>
  <si>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</si>
  <si>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</si>
  <si>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</si>
  <si>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</si>
  <si>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</si>
  <si>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</si>
  <si>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</si>
  <si>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</si>
  <si>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</si>
  <si>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</si>
  <si>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</si>
  <si>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</si>
  <si>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</si>
  <si>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</si>
  <si>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</si>
  <si>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</si>
  <si>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</si>
  <si>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</si>
  <si>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</si>
  <si>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</si>
  <si>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</si>
  <si>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</si>
  <si>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</si>
  <si>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</si>
  <si>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</si>
  <si>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</si>
  <si>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</si>
  <si>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</si>
  <si>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</si>
  <si>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</si>
  <si>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</si>
  <si>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</si>
  <si>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</si>
  <si>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</si>
  <si>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</si>
  <si>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</si>
  <si>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</si>
  <si>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</si>
  <si>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</si>
  <si>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</si>
  <si>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</si>
  <si>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</si>
  <si>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</si>
  <si>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</si>
  <si>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</si>
  <si>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</si>
  <si>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</si>
  <si>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</si>
  <si>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</si>
  <si>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</si>
  <si>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</si>
  <si>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</si>
  <si>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</si>
  <si>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</si>
  <si>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</si>
  <si>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</si>
  <si>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</si>
  <si>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</si>
  <si>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</si>
  <si>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</si>
  <si>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</si>
  <si>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</si>
  <si>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</si>
  <si>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</si>
  <si>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</si>
  <si>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</si>
  <si>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</si>
  <si>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</si>
  <si>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</si>
  <si>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</si>
  <si>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</si>
  <si>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</si>
  <si>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</si>
  <si>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</si>
  <si>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</si>
  <si>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</si>
  <si>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</si>
  <si>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</si>
  <si>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</si>
  <si>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</si>
  <si>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</si>
  <si>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</si>
  <si>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</si>
  <si>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</si>
  <si>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</si>
  <si>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</si>
  <si>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</si>
  <si>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</si>
  <si>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</si>
  <si>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</si>
  <si>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</si>
  <si>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</si>
  <si>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</si>
  <si>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</si>
  <si>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</si>
  <si>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</si>
  <si>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</si>
  <si>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</si>
  <si>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</si>
  <si>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</si>
  <si>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</si>
  <si>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</si>
  <si>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</si>
  <si>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</si>
  <si>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</si>
  <si>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</si>
  <si>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</si>
  <si>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</si>
  <si>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</si>
  <si>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</si>
  <si>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</si>
  <si>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</si>
  <si>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</si>
  <si>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</si>
  <si>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</si>
  <si>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</si>
  <si>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</si>
  <si>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</si>
  <si>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</si>
  <si>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</si>
  <si>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</si>
  <si>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</si>
  <si>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</si>
  <si>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</si>
  <si>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</si>
  <si>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</si>
  <si>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</si>
  <si>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</si>
  <si>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</si>
  <si>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</si>
  <si>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</si>
  <si>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</si>
  <si>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</si>
  <si>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</si>
  <si>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</si>
  <si>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</si>
  <si>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</si>
  <si>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</si>
  <si>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</si>
  <si>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</si>
  <si>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</si>
  <si>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</si>
  <si>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</si>
  <si>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</si>
  <si>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</si>
  <si>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</si>
  <si>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</si>
  <si>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</si>
  <si>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</si>
  <si>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</si>
  <si>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</si>
  <si>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</si>
  <si>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</si>
  <si>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</si>
  <si>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</si>
  <si>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</si>
  <si>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</si>
  <si>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</si>
  <si>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</si>
  <si>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</si>
  <si>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</si>
  <si>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</si>
  <si>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</si>
  <si>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</si>
  <si>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</si>
  <si>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</si>
  <si>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</si>
  <si>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</si>
  <si>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</si>
  <si>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</si>
  <si>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</si>
  <si>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</si>
  <si>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</si>
  <si>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</si>
  <si>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</si>
  <si>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</si>
  <si>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</si>
  <si>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</si>
  <si>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</si>
  <si>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</si>
  <si>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</si>
  <si>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</si>
  <si>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</si>
  <si>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</si>
  <si>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</si>
  <si>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</si>
  <si>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</si>
  <si>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</si>
  <si>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</si>
  <si>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</si>
  <si>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</si>
  <si>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</si>
  <si>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</si>
  <si>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</si>
  <si>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</si>
  <si>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</si>
  <si>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</si>
  <si>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</si>
  <si>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</si>
  <si>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</si>
  <si>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</si>
  <si>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</si>
  <si>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</si>
  <si>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</si>
  <si>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</si>
  <si>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</si>
  <si>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</si>
  <si>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</si>
  <si>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</si>
  <si>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</si>
  <si>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</si>
  <si>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</si>
  <si>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</si>
  <si>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</si>
  <si>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</si>
  <si>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</si>
  <si>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</si>
  <si>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</si>
  <si>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</si>
  <si>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</si>
  <si>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</si>
  <si>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</si>
  <si>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</si>
  <si>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</si>
  <si>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</si>
  <si>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</si>
  <si>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</si>
  <si>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</si>
  <si>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</si>
  <si>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</si>
  <si>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</si>
  <si>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</si>
  <si>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</si>
  <si>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</si>
  <si>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</si>
  <si>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</si>
  <si>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</si>
  <si>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</si>
  <si>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</si>
  <si>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</si>
  <si>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</si>
  <si>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</si>
  <si>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</si>
  <si>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</si>
  <si>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</si>
  <si>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</si>
  <si>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</si>
  <si>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</si>
  <si>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</si>
  <si>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</si>
  <si>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</si>
  <si>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</si>
  <si>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</si>
  <si>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</si>
  <si>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</si>
  <si>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</si>
  <si>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</si>
  <si>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</si>
  <si>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</si>
  <si>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</si>
  <si>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</si>
  <si>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</si>
  <si>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</si>
  <si>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</si>
  <si>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</si>
  <si>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</si>
  <si>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</si>
  <si>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</si>
  <si>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</si>
  <si>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</si>
  <si>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</si>
  <si>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</si>
  <si>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</si>
  <si>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</si>
  <si>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</si>
  <si>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</si>
  <si>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</si>
  <si>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</si>
  <si>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</si>
  <si>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</si>
  <si>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</si>
  <si>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</si>
  <si>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</si>
  <si>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</si>
  <si>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</si>
  <si>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</si>
  <si>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</si>
  <si>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</si>
  <si>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</si>
  <si>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</si>
  <si>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</si>
  <si>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</si>
  <si>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</si>
  <si>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</si>
  <si>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</si>
  <si>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</si>
  <si>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</si>
  <si>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</si>
  <si>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</si>
  <si>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</si>
  <si>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</si>
  <si>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</si>
  <si>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</si>
  <si>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</si>
  <si>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</si>
  <si>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</si>
  <si>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</si>
  <si>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</si>
  <si>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</si>
  <si>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</si>
  <si>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</si>
  <si>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</si>
  <si>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</si>
  <si>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</si>
  <si>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</si>
  <si>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</si>
  <si>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</si>
  <si>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</si>
  <si>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</si>
  <si>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</si>
  <si>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</si>
  <si>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</si>
  <si>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</si>
  <si>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</si>
  <si>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</si>
  <si>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</si>
  <si>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</si>
  <si>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</si>
  <si>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</si>
  <si>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</si>
  <si>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</si>
  <si>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</si>
  <si>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</si>
  <si>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</si>
  <si>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</si>
  <si>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</si>
  <si>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</si>
  <si>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</si>
  <si>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</si>
  <si>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</si>
  <si>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</si>
  <si>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</si>
  <si>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</si>
  <si>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</si>
  <si>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</si>
  <si>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</si>
  <si>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</si>
  <si>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</si>
  <si>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</si>
  <si>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</si>
  <si>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</si>
  <si>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</si>
  <si>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</si>
  <si>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</si>
  <si>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</si>
  <si>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</si>
  <si>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</si>
  <si>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</si>
  <si>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</si>
  <si>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</si>
  <si>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</si>
  <si>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</si>
  <si>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</si>
  <si>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</si>
  <si>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</si>
  <si>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</si>
  <si>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</si>
  <si>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</si>
  <si>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</si>
  <si>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</si>
  <si>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</si>
  <si>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</si>
  <si>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</si>
  <si>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</si>
  <si>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</si>
  <si>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</si>
  <si>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</si>
  <si>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</si>
  <si>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</si>
  <si>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</si>
  <si>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</si>
  <si>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</si>
  <si>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</si>
  <si>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</si>
  <si>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</si>
  <si>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</si>
  <si>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</si>
  <si>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</si>
  <si>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</si>
  <si>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</si>
  <si>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</si>
  <si>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</si>
  <si>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</si>
  <si>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</si>
  <si>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</si>
  <si>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</si>
  <si>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</si>
  <si>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</si>
  <si>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</si>
  <si>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</si>
  <si>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</si>
  <si>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</si>
  <si>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</si>
  <si>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</si>
  <si>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</si>
  <si>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</si>
  <si>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</si>
  <si>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</si>
  <si>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</si>
  <si>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</si>
  <si>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</si>
  <si>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</si>
  <si>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</si>
  <si>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</si>
  <si>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</si>
  <si>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</si>
  <si>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</si>
  <si>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</si>
  <si>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</si>
  <si>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</si>
  <si>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</si>
  <si>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</si>
  <si>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</si>
  <si>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</si>
  <si>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</si>
  <si>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</si>
  <si>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</si>
  <si>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</si>
  <si>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</si>
  <si>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</si>
  <si>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</si>
  <si>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</si>
  <si>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</si>
  <si>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</si>
  <si>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</si>
  <si>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</si>
  <si>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</si>
  <si>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</si>
  <si>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</si>
  <si>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</si>
  <si>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</si>
  <si>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</si>
  <si>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</si>
  <si>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</si>
  <si>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</si>
  <si>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</si>
  <si>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</si>
  <si>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</si>
  <si>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</si>
  <si>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</si>
  <si>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</si>
  <si>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</si>
  <si>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</si>
  <si>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</si>
  <si>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</si>
  <si>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</si>
  <si>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</si>
  <si>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</si>
  <si>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</si>
  <si>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</si>
  <si>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02.05.2023</t>
  </si>
  <si>
    <t>Альменевский муниципальный округ</t>
  </si>
  <si>
    <t>37502000</t>
  </si>
  <si>
    <t>Белозерский муниципальный округ</t>
  </si>
  <si>
    <t>37504000</t>
  </si>
  <si>
    <t>Боровлянское</t>
  </si>
  <si>
    <t>Боровское</t>
  </si>
  <si>
    <t>Першинское</t>
  </si>
  <si>
    <t>Варгашинский муниципальный район</t>
  </si>
  <si>
    <t>37606000</t>
  </si>
  <si>
    <t>Верхнесуерское</t>
  </si>
  <si>
    <t>37606413</t>
  </si>
  <si>
    <t>Мостовское</t>
  </si>
  <si>
    <t>37606430</t>
  </si>
  <si>
    <t>Поселок Варгаши</t>
  </si>
  <si>
    <t>37606151</t>
  </si>
  <si>
    <t>Шастовское</t>
  </si>
  <si>
    <t>37606477</t>
  </si>
  <si>
    <t>Южный сельсовет</t>
  </si>
  <si>
    <t>37606482</t>
  </si>
  <si>
    <t>Далматовский муниципальный район</t>
  </si>
  <si>
    <t>37608000</t>
  </si>
  <si>
    <t>Белоярское</t>
  </si>
  <si>
    <t>37608404</t>
  </si>
  <si>
    <t>Верхнеярское</t>
  </si>
  <si>
    <t>37608408</t>
  </si>
  <si>
    <t>Вознесенское</t>
  </si>
  <si>
    <t>37608412</t>
  </si>
  <si>
    <t>Город Далматово</t>
  </si>
  <si>
    <t>37608101</t>
  </si>
  <si>
    <t>Затеченское</t>
  </si>
  <si>
    <t>37608415</t>
  </si>
  <si>
    <t>Ключевское</t>
  </si>
  <si>
    <t>37608420</t>
  </si>
  <si>
    <t>Крестовское</t>
  </si>
  <si>
    <t>37608426</t>
  </si>
  <si>
    <t>Кривское</t>
  </si>
  <si>
    <t>37608430</t>
  </si>
  <si>
    <t>Крутихинское</t>
  </si>
  <si>
    <t>37608434</t>
  </si>
  <si>
    <t>Лебяжское</t>
  </si>
  <si>
    <t>37608439</t>
  </si>
  <si>
    <t>Мясниковское</t>
  </si>
  <si>
    <t>37608446</t>
  </si>
  <si>
    <t>Нижнеярское</t>
  </si>
  <si>
    <t>37608450</t>
  </si>
  <si>
    <t>Новопетропавловское</t>
  </si>
  <si>
    <t>37608454</t>
  </si>
  <si>
    <t>Новосельское</t>
  </si>
  <si>
    <t>37608458</t>
  </si>
  <si>
    <t>Параткульское</t>
  </si>
  <si>
    <t>37608463</t>
  </si>
  <si>
    <t>37608467</t>
  </si>
  <si>
    <t>Песковское</t>
  </si>
  <si>
    <t>37608470</t>
  </si>
  <si>
    <t>Песчано-Колединское</t>
  </si>
  <si>
    <t>37608474</t>
  </si>
  <si>
    <t>Смирновское</t>
  </si>
  <si>
    <t>37608478</t>
  </si>
  <si>
    <t>Тамакульское</t>
  </si>
  <si>
    <t>37608482</t>
  </si>
  <si>
    <t>Уксянское</t>
  </si>
  <si>
    <t>37608485</t>
  </si>
  <si>
    <t>Уральцевское</t>
  </si>
  <si>
    <t>37608488</t>
  </si>
  <si>
    <t>Широковское</t>
  </si>
  <si>
    <t>37608491</t>
  </si>
  <si>
    <t>Звериноголовский муниципальный округ</t>
  </si>
  <si>
    <t>37509000</t>
  </si>
  <si>
    <t>Каргапольский муниципальный округ</t>
  </si>
  <si>
    <t>37510000</t>
  </si>
  <si>
    <t>Катайский муниципальный район</t>
  </si>
  <si>
    <t>37612000</t>
  </si>
  <si>
    <t>Большекасаргульское</t>
  </si>
  <si>
    <t>37612404</t>
  </si>
  <si>
    <t>37612408</t>
  </si>
  <si>
    <t>Верхнеключевское</t>
  </si>
  <si>
    <t>37612412</t>
  </si>
  <si>
    <t>Верхнепесковское</t>
  </si>
  <si>
    <t>37612416</t>
  </si>
  <si>
    <t>Верхнетеченское</t>
  </si>
  <si>
    <t>37612420</t>
  </si>
  <si>
    <t>Город Катайск</t>
  </si>
  <si>
    <t>37612101</t>
  </si>
  <si>
    <t>Ильинское</t>
  </si>
  <si>
    <t>37612428</t>
  </si>
  <si>
    <t>Никитинское</t>
  </si>
  <si>
    <t>37612440</t>
  </si>
  <si>
    <t>Петропавловское</t>
  </si>
  <si>
    <t>37612444</t>
  </si>
  <si>
    <t>Улугушское</t>
  </si>
  <si>
    <t>37612448</t>
  </si>
  <si>
    <t>Ушаковское</t>
  </si>
  <si>
    <t>37612452</t>
  </si>
  <si>
    <t>Шутинское</t>
  </si>
  <si>
    <t>37612456</t>
  </si>
  <si>
    <t>Шутихинское</t>
  </si>
  <si>
    <t>37612460</t>
  </si>
  <si>
    <t>Кетовский муниципальный округ</t>
  </si>
  <si>
    <t>37514000</t>
  </si>
  <si>
    <t>Куртамышский муниципальный округ</t>
  </si>
  <si>
    <t>37516000</t>
  </si>
  <si>
    <t>Лебяжьевский муниципальный округ</t>
  </si>
  <si>
    <t>37518000</t>
  </si>
  <si>
    <t>Макушинский муниципальный округ</t>
  </si>
  <si>
    <t>37520000</t>
  </si>
  <si>
    <t>Мишкинский муниципальный округ</t>
  </si>
  <si>
    <t>37522000</t>
  </si>
  <si>
    <t>Мокроусовский муниципальный округ</t>
  </si>
  <si>
    <t>37524000</t>
  </si>
  <si>
    <t>Петуховский муниципальный округ</t>
  </si>
  <si>
    <t>37526000</t>
  </si>
  <si>
    <t>Половинский муниципальный округ</t>
  </si>
  <si>
    <t>37528000</t>
  </si>
  <si>
    <t>Притобольный муниципальный район</t>
  </si>
  <si>
    <t>37630000</t>
  </si>
  <si>
    <t>Березовское</t>
  </si>
  <si>
    <t>37630404</t>
  </si>
  <si>
    <t>37630408</t>
  </si>
  <si>
    <t>Гладковское</t>
  </si>
  <si>
    <t>37630412</t>
  </si>
  <si>
    <t>Глядянское</t>
  </si>
  <si>
    <t>37630416</t>
  </si>
  <si>
    <t>Давыдовское</t>
  </si>
  <si>
    <t>37630420</t>
  </si>
  <si>
    <t>Межборное</t>
  </si>
  <si>
    <t>37630433</t>
  </si>
  <si>
    <t>Нагорское</t>
  </si>
  <si>
    <t>37630434</t>
  </si>
  <si>
    <t>Обуховское</t>
  </si>
  <si>
    <t>37630436</t>
  </si>
  <si>
    <t>Плотниковское</t>
  </si>
  <si>
    <t>37630444</t>
  </si>
  <si>
    <t>Раскатихинское</t>
  </si>
  <si>
    <t>37630450</t>
  </si>
  <si>
    <t>Чернавское</t>
  </si>
  <si>
    <t>37630456</t>
  </si>
  <si>
    <t>Ялымское</t>
  </si>
  <si>
    <t>37630460</t>
  </si>
  <si>
    <t>Сафакулевский муниципальный округ</t>
  </si>
  <si>
    <t>37532000</t>
  </si>
  <si>
    <t>Целинный муниципальный округ</t>
  </si>
  <si>
    <t>37534000</t>
  </si>
  <si>
    <t>Частоозерский муниципальный округ</t>
  </si>
  <si>
    <t>37536000</t>
  </si>
  <si>
    <t>Шадринский муниципальный округ</t>
  </si>
  <si>
    <t>37538000</t>
  </si>
  <si>
    <t>Шатровский муниципальный округ</t>
  </si>
  <si>
    <t>37540000</t>
  </si>
  <si>
    <t>Шумихинский муниципальный округ</t>
  </si>
  <si>
    <t>37542000</t>
  </si>
  <si>
    <t>Щучанский муниципальный округ</t>
  </si>
  <si>
    <t>37544000</t>
  </si>
  <si>
    <t>Юргамышский муниципальный округ</t>
  </si>
  <si>
    <t>37546000</t>
  </si>
  <si>
    <t>город Курган</t>
  </si>
  <si>
    <t>37701000</t>
  </si>
  <si>
    <t>город Шадринск</t>
  </si>
  <si>
    <t>37705000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</si>
  <si>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</si>
  <si>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</si>
  <si>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</si>
  <si>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</si>
  <si>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</si>
  <si>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</si>
  <si>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</si>
  <si>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</si>
  <si>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</si>
  <si>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</si>
  <si>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</si>
  <si>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</si>
  <si>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</si>
  <si>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</si>
  <si>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</si>
  <si>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</si>
  <si>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01.01.2024</t>
  </si>
  <si>
    <t>31.12.2028</t>
  </si>
  <si>
    <t>REGION_ID</t>
  </si>
  <si>
    <t>REGION_NAME</t>
  </si>
  <si>
    <t>RST_ORG_ID</t>
  </si>
  <si>
    <t>ORG_NAME</t>
  </si>
  <si>
    <t>INN_NAME</t>
  </si>
  <si>
    <t>KPP_NAME</t>
  </si>
  <si>
    <t>ORG_START_DATE</t>
  </si>
  <si>
    <t>ORG_END_DATE</t>
  </si>
  <si>
    <t>2643</t>
  </si>
  <si>
    <t>26416749</t>
  </si>
  <si>
    <t>АО "АЭРОПОРТ КУРГАН"</t>
  </si>
  <si>
    <t>4501080974</t>
  </si>
  <si>
    <t>450101001</t>
  </si>
  <si>
    <t>15-12-2002 00:00:00</t>
  </si>
  <si>
    <t>31006301</t>
  </si>
  <si>
    <t>АО "Варгашинское ДРСП"</t>
  </si>
  <si>
    <t>4505200979</t>
  </si>
  <si>
    <t>450501001</t>
  </si>
  <si>
    <t>15-04-2013 00:00:00</t>
  </si>
  <si>
    <t>30335229</t>
  </si>
  <si>
    <t>АО "ГУ ЖКХ"</t>
  </si>
  <si>
    <t>5116000922</t>
  </si>
  <si>
    <t>770401001</t>
  </si>
  <si>
    <t>30376563</t>
  </si>
  <si>
    <t>АО "КИЖК"</t>
  </si>
  <si>
    <t>4501086165</t>
  </si>
  <si>
    <t>26760471</t>
  </si>
  <si>
    <t>АО "Курганфармация"</t>
  </si>
  <si>
    <t>4501127083</t>
  </si>
  <si>
    <t>27-12-2006 00:00:00</t>
  </si>
  <si>
    <t>27567057</t>
  </si>
  <si>
    <t>Акционерное общество "Ремонтно-эксплуатационное управление" филиал "Екатеринбургский", г. Екатеринбург</t>
  </si>
  <si>
    <t>7714783092</t>
  </si>
  <si>
    <t>667243001</t>
  </si>
  <si>
    <t>26415681</t>
  </si>
  <si>
    <t>Акционерное общество «ЗОК»</t>
  </si>
  <si>
    <t>4502000516</t>
  </si>
  <si>
    <t>450201001</t>
  </si>
  <si>
    <t>28269765</t>
  </si>
  <si>
    <t>ГБОУ СПО "Курганский технологический колледж"</t>
  </si>
  <si>
    <t>4501008551</t>
  </si>
  <si>
    <t>30357186</t>
  </si>
  <si>
    <t>ГБУ "Далматовская центральная районная больница"</t>
  </si>
  <si>
    <t>4506000852</t>
  </si>
  <si>
    <t>450601001</t>
  </si>
  <si>
    <t>05-12-2002 00:00:00</t>
  </si>
  <si>
    <t>28873195</t>
  </si>
  <si>
    <t>ГБУ "Каргапольский  ПНИ"</t>
  </si>
  <si>
    <t>4508004651</t>
  </si>
  <si>
    <t>450801001</t>
  </si>
  <si>
    <t>06-02-2003 00:00:00</t>
  </si>
  <si>
    <t>26464258</t>
  </si>
  <si>
    <t>ГКСКОУ "Красноисетская  школа-интернат"</t>
  </si>
  <si>
    <t>4506001599</t>
  </si>
  <si>
    <t>30869948</t>
  </si>
  <si>
    <t>ГКУ "КОПТД"</t>
  </si>
  <si>
    <t>4501013738</t>
  </si>
  <si>
    <t>19-12-2002 00:00:00</t>
  </si>
  <si>
    <t>30357180</t>
  </si>
  <si>
    <t>ГКУ "Шадринский областной противотуберкулезный диспансер"</t>
  </si>
  <si>
    <t>4502004133</t>
  </si>
  <si>
    <t>26413880</t>
  </si>
  <si>
    <t>Государственное образовательное учреждение для детей-сирот и детей, оставшихся без попечения родителей "Курганский областной детский дом №2"</t>
  </si>
  <si>
    <t>4502022848</t>
  </si>
  <si>
    <t>26416782</t>
  </si>
  <si>
    <t>Государственное унитарное предприятие "Лен Зауралья"</t>
  </si>
  <si>
    <t>4501088677</t>
  </si>
  <si>
    <t>26375035</t>
  </si>
  <si>
    <t>Далматовское ЛПУМГ - филиал ООО "Газпром трансгаз Екатеринбург"</t>
  </si>
  <si>
    <t>6608007434</t>
  </si>
  <si>
    <t>450602001</t>
  </si>
  <si>
    <t>27-07-2009 00:00:00</t>
  </si>
  <si>
    <t>26415662</t>
  </si>
  <si>
    <t>Закрытое акционерное общество "Шадринский комбинат хлебопродуктов"</t>
  </si>
  <si>
    <t>4522000698</t>
  </si>
  <si>
    <t>31540687</t>
  </si>
  <si>
    <t>ИП ЖУРАВЛЕВ А.М.</t>
  </si>
  <si>
    <t>451602593730</t>
  </si>
  <si>
    <t>отсутствует</t>
  </si>
  <si>
    <t>25-09-2017 00:00:00</t>
  </si>
  <si>
    <t>31533710</t>
  </si>
  <si>
    <t>ИП Кантаев Ильяс Исаевич</t>
  </si>
  <si>
    <t>452100786899</t>
  </si>
  <si>
    <t>23-11-2020 00:00:00</t>
  </si>
  <si>
    <t>30876413</t>
  </si>
  <si>
    <t>ИП Леонов В.И.</t>
  </si>
  <si>
    <t>450136722905</t>
  </si>
  <si>
    <t>28547009</t>
  </si>
  <si>
    <t>ИП Леонтьев В.М.</t>
  </si>
  <si>
    <t>452600051645</t>
  </si>
  <si>
    <t>30980829</t>
  </si>
  <si>
    <t>ИП Санкина Н.Д.</t>
  </si>
  <si>
    <t>452200322280</t>
  </si>
  <si>
    <t>30436424</t>
  </si>
  <si>
    <t>ИП Сладковская Л.А.</t>
  </si>
  <si>
    <t>450104249669</t>
  </si>
  <si>
    <t>30-12-2004 00:00:00</t>
  </si>
  <si>
    <t>31651495</t>
  </si>
  <si>
    <t>КУРГАНСКАЯ ГОСУДАРСТВЕННАЯ СЕЛЬСКОХОЗЯЙСТВЕННАЯ АКАДЕМИЯ ИМЕНИ Т.С. МАЛЬЦЕВА - ФИЛИАЛ ФГБОУ ВО "КГУ"</t>
  </si>
  <si>
    <t>4501050909</t>
  </si>
  <si>
    <t>450043002</t>
  </si>
  <si>
    <t>29-12-2022 00:00:00</t>
  </si>
  <si>
    <t>26379041</t>
  </si>
  <si>
    <t>Курганское нефтепроводное управление  ЛПДС "Медведское" - филиал АО "Транснефть-Урал"</t>
  </si>
  <si>
    <t>0278039018</t>
  </si>
  <si>
    <t>452502001</t>
  </si>
  <si>
    <t>15-10-2009 00:00:00</t>
  </si>
  <si>
    <t>26370494</t>
  </si>
  <si>
    <t>Курганское нефтепроводное управление (ЛПДС  "Суслово" )  филиал  АО "Транснефть-Урал"</t>
  </si>
  <si>
    <t>451302001</t>
  </si>
  <si>
    <t>26370496</t>
  </si>
  <si>
    <t>Курганское нефтепроводное управление (ЛПДС  "Юргамыш" )  филиал АО "Транснефть-Урал"</t>
  </si>
  <si>
    <t>452645001</t>
  </si>
  <si>
    <t>30980876</t>
  </si>
  <si>
    <t>МКП "Единство"</t>
  </si>
  <si>
    <t>4517010524</t>
  </si>
  <si>
    <t>451701001</t>
  </si>
  <si>
    <t>31391184</t>
  </si>
  <si>
    <t>МКП "ПРИТОБОЛЬЕ"</t>
  </si>
  <si>
    <t>4518020236</t>
  </si>
  <si>
    <t>451801001</t>
  </si>
  <si>
    <t>18-10-2019 00:00:00</t>
  </si>
  <si>
    <t>31458250</t>
  </si>
  <si>
    <t>МКП "Петухово"</t>
  </si>
  <si>
    <t>4516010088</t>
  </si>
  <si>
    <t>451601001</t>
  </si>
  <si>
    <t>01-11-2018 00:00:00</t>
  </si>
  <si>
    <t>31472325</t>
  </si>
  <si>
    <t>МКП "Рублевское" г. Щучье</t>
  </si>
  <si>
    <t>4525067010</t>
  </si>
  <si>
    <t>452506701</t>
  </si>
  <si>
    <t>12-10-2020 00:00:00</t>
  </si>
  <si>
    <t>31529897</t>
  </si>
  <si>
    <t>МКП "Энергия"</t>
  </si>
  <si>
    <t>4524097501</t>
  </si>
  <si>
    <t>452401001</t>
  </si>
  <si>
    <t>11-10-2021 00:00:00</t>
  </si>
  <si>
    <t>30990468</t>
  </si>
  <si>
    <t>МП "КБО"</t>
  </si>
  <si>
    <t>4502013723</t>
  </si>
  <si>
    <t>31449231</t>
  </si>
  <si>
    <t>МУНИЦИПАЛЬНОЕ УНИТАРНОЕ ПРЕДПРИЯТИЕ ШУМИХИНСКОГО МУНИЦИПАЛЬНОГО ОКРУГА КУРГАНСКОЙ ОБЛАСТИ "КРУТОГОРСКОЕ"</t>
  </si>
  <si>
    <t>4524097188</t>
  </si>
  <si>
    <t>02-09-2020 00:00:00</t>
  </si>
  <si>
    <t>28143341</t>
  </si>
  <si>
    <t>МУП "Водоканал"</t>
  </si>
  <si>
    <t>4520452040</t>
  </si>
  <si>
    <t>452001001</t>
  </si>
  <si>
    <t>29-10-2012 00:00:00</t>
  </si>
  <si>
    <t>26640614</t>
  </si>
  <si>
    <t>МУП "Городские тепловые сети"</t>
  </si>
  <si>
    <t>4516009614</t>
  </si>
  <si>
    <t>18-08-2010 00:00:00</t>
  </si>
  <si>
    <t>30990740</t>
  </si>
  <si>
    <t>МУП "Прометей"</t>
  </si>
  <si>
    <t>4501002912</t>
  </si>
  <si>
    <t>16-09-2002 00:00:00</t>
  </si>
  <si>
    <t>27507732</t>
  </si>
  <si>
    <t>МУП "Родник"</t>
  </si>
  <si>
    <t>4510026902</t>
  </si>
  <si>
    <t>451001001</t>
  </si>
  <si>
    <t>27643195</t>
  </si>
  <si>
    <t>МУП "Теплогарант"</t>
  </si>
  <si>
    <t>4523004582</t>
  </si>
  <si>
    <t>452301001</t>
  </si>
  <si>
    <t>26-05-2011 00:00:00</t>
  </si>
  <si>
    <t>28029482</t>
  </si>
  <si>
    <t>МУП "Теплосервис+"</t>
  </si>
  <si>
    <t>4512007662</t>
  </si>
  <si>
    <t>451201001</t>
  </si>
  <si>
    <t>26464325</t>
  </si>
  <si>
    <t>МУП Администрации Введенского сельсовета «Введенское»</t>
  </si>
  <si>
    <t>4510022880</t>
  </si>
  <si>
    <t>26357408</t>
  </si>
  <si>
    <t>Муниципальное предприятие Далматовского района «Теплоэнергия»</t>
  </si>
  <si>
    <t>4506004631</t>
  </si>
  <si>
    <t>14-08-2002 00:00:00</t>
  </si>
  <si>
    <t>26373030</t>
  </si>
  <si>
    <t>Муниципальное предприятие Песчано-Колединского сельсовета «Песчано-Колединское ЖКХ»</t>
  </si>
  <si>
    <t>4506006396</t>
  </si>
  <si>
    <t>11-03-2006 00:00:00</t>
  </si>
  <si>
    <t>26464281</t>
  </si>
  <si>
    <t>Муниципальное предприятие Уксянского сельсовета "Уксянское ЖКХ"</t>
  </si>
  <si>
    <t>4506005970</t>
  </si>
  <si>
    <t>01-06-2004 00:00:00</t>
  </si>
  <si>
    <t>26373125</t>
  </si>
  <si>
    <t>Муниципальное унитарное предприятие "Коммунальное хозяйство"</t>
  </si>
  <si>
    <t>4523003571</t>
  </si>
  <si>
    <t>01-09-2005 00:00:00</t>
  </si>
  <si>
    <t>26380342</t>
  </si>
  <si>
    <t>Муниципальное унитарное предприятие "Медведское жилищно-коммунальное хозяйство"</t>
  </si>
  <si>
    <t>4525005180</t>
  </si>
  <si>
    <t>452501001</t>
  </si>
  <si>
    <t>26373135</t>
  </si>
  <si>
    <t>Муниципальное унитарное предприятие "Новомировское Домоуправление Юргамышского Муниципального округа Курганской области"</t>
  </si>
  <si>
    <t>4526005224</t>
  </si>
  <si>
    <t>452601001</t>
  </si>
  <si>
    <t>08-11-2005 00:00:00</t>
  </si>
  <si>
    <t>31522025</t>
  </si>
  <si>
    <t>Муниципальное унитарное предприятие "Тепло" с. Белозерское</t>
  </si>
  <si>
    <t>4508010366</t>
  </si>
  <si>
    <t>09-08-2021 00:00:00</t>
  </si>
  <si>
    <t>26415501</t>
  </si>
  <si>
    <t>Муниципальное унитарное предприятие "Тепловик"</t>
  </si>
  <si>
    <t>4507002154</t>
  </si>
  <si>
    <t>450701001</t>
  </si>
  <si>
    <t>05-11-2003 00:00:00</t>
  </si>
  <si>
    <t>26463846</t>
  </si>
  <si>
    <t>Муниципальное унитарное предприятие муниципального образования Лебяжьевского муниципального округа "Теплотранс"</t>
  </si>
  <si>
    <t>4512006965</t>
  </si>
  <si>
    <t>31-07-2008 00:00:00</t>
  </si>
  <si>
    <t>26413895</t>
  </si>
  <si>
    <t>НОУДПО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</si>
  <si>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4516000114</t>
  </si>
  <si>
    <t>31391243</t>
  </si>
  <si>
    <t>ОБЩЕСТВО С ОГРАНИЧЕННОЙ ОТВЕТСТВЕННОСТЬЮ "ТЕПЛО РЕСУРС"</t>
  </si>
  <si>
    <t>4508010158</t>
  </si>
  <si>
    <t>05-09-2019 00:00:00</t>
  </si>
  <si>
    <t>30836354</t>
  </si>
  <si>
    <t>ООО "Апикс"</t>
  </si>
  <si>
    <t>7204172762</t>
  </si>
  <si>
    <t>720301001</t>
  </si>
  <si>
    <t>16-09-2011 00:00:00</t>
  </si>
  <si>
    <t>30853442</t>
  </si>
  <si>
    <t>ООО "Арабика"</t>
  </si>
  <si>
    <t>6623095996</t>
  </si>
  <si>
    <t>662301001</t>
  </si>
  <si>
    <t>09-08-2013 00:00:00</t>
  </si>
  <si>
    <t>30370543</t>
  </si>
  <si>
    <t>ООО "ГСП-Теплосеть"</t>
  </si>
  <si>
    <t>4517010475</t>
  </si>
  <si>
    <t>28796178</t>
  </si>
  <si>
    <t>ООО "Гефест"</t>
  </si>
  <si>
    <t>4502028342</t>
  </si>
  <si>
    <t>05-02-2014 00:00:00</t>
  </si>
  <si>
    <t>28436281</t>
  </si>
  <si>
    <t>ООО "ЖКХ Юго-Запад"</t>
  </si>
  <si>
    <t>4519006185</t>
  </si>
  <si>
    <t>451901001</t>
  </si>
  <si>
    <t>28-06-2013 00:00:00</t>
  </si>
  <si>
    <t>30356725</t>
  </si>
  <si>
    <t>ООО "Жилсервис"</t>
  </si>
  <si>
    <t>4510029340</t>
  </si>
  <si>
    <t>30-04-2014 00:00:00</t>
  </si>
  <si>
    <t>28796188</t>
  </si>
  <si>
    <t>ООО "Импульс"</t>
  </si>
  <si>
    <t>4510027952</t>
  </si>
  <si>
    <t>31217544</t>
  </si>
  <si>
    <t>ООО "КЗПТ"</t>
  </si>
  <si>
    <t>4501181789</t>
  </si>
  <si>
    <t>31513109</t>
  </si>
  <si>
    <t>ООО "КУРГАН ТЕПЛО"</t>
  </si>
  <si>
    <t>4526006556</t>
  </si>
  <si>
    <t>26-02-2021 00:00:00</t>
  </si>
  <si>
    <t>31448016</t>
  </si>
  <si>
    <t>ООО "КУРГАНСКИЕ ТЕПЛОЭНЕРГЕТИЧЕСКИЕ СИСТЕМЫ"</t>
  </si>
  <si>
    <t>4501225595</t>
  </si>
  <si>
    <t>13-11-2019 00:00:00</t>
  </si>
  <si>
    <t>26640616</t>
  </si>
  <si>
    <t>ООО "Коммунальные сети"</t>
  </si>
  <si>
    <t>4508006553</t>
  </si>
  <si>
    <t>08-02-2002 00:00:00</t>
  </si>
  <si>
    <t>30851193</t>
  </si>
  <si>
    <t>ООО "Комфорт-Трэвэл"</t>
  </si>
  <si>
    <t>4510029195</t>
  </si>
  <si>
    <t>17-02-2014 00:00:00</t>
  </si>
  <si>
    <t>26641925</t>
  </si>
  <si>
    <t>ООО "Курганская ТЭЦ"</t>
  </si>
  <si>
    <t>4501121003</t>
  </si>
  <si>
    <t>25-04-2006 00:00:00</t>
  </si>
  <si>
    <t>30376955</t>
  </si>
  <si>
    <t>ООО "МУП Тепло"</t>
  </si>
  <si>
    <t>4514100586</t>
  </si>
  <si>
    <t>451401001</t>
  </si>
  <si>
    <t>25-12-2009 00:00:00</t>
  </si>
  <si>
    <t>27670379</t>
  </si>
  <si>
    <t>ООО "Огонек"</t>
  </si>
  <si>
    <t>4507002429</t>
  </si>
  <si>
    <t>01-09-2009 00:00:00</t>
  </si>
  <si>
    <t>31528484</t>
  </si>
  <si>
    <t>ООО "Ойл Трейд"</t>
  </si>
  <si>
    <t>4501227754</t>
  </si>
  <si>
    <t>28150178</t>
  </si>
  <si>
    <t>ООО "Пермьэнергосервис"</t>
  </si>
  <si>
    <t>5907048268</t>
  </si>
  <si>
    <t>665801001</t>
  </si>
  <si>
    <t>31624504</t>
  </si>
  <si>
    <t>ООО "Промэкология"</t>
  </si>
  <si>
    <t>4524009417</t>
  </si>
  <si>
    <t>05-12-2014 00:00:00</t>
  </si>
  <si>
    <t>30990463</t>
  </si>
  <si>
    <t>ООО "РМЦ"</t>
  </si>
  <si>
    <t>4501107619</t>
  </si>
  <si>
    <t>18-03-2004 00:00:00</t>
  </si>
  <si>
    <t>31196526</t>
  </si>
  <si>
    <t>ООО "СПЕКТР"</t>
  </si>
  <si>
    <t>7451326520</t>
  </si>
  <si>
    <t>745101001</t>
  </si>
  <si>
    <t>31395327</t>
  </si>
  <si>
    <t>ООО "ТЕПЛОВЫЕ СИСТЕМЫ"</t>
  </si>
  <si>
    <t>4513008891</t>
  </si>
  <si>
    <t>451301001</t>
  </si>
  <si>
    <t>28423799</t>
  </si>
  <si>
    <t>ООО "Тепло Люкс"</t>
  </si>
  <si>
    <t>4514101124</t>
  </si>
  <si>
    <t>04-04-2013 00:00:00</t>
  </si>
  <si>
    <t>30851270</t>
  </si>
  <si>
    <t>ООО "Тепло"</t>
  </si>
  <si>
    <t>4521003350</t>
  </si>
  <si>
    <t>452101001</t>
  </si>
  <si>
    <t>28817828</t>
  </si>
  <si>
    <t>ООО "Тепло-Мощь"</t>
  </si>
  <si>
    <t>4501192607</t>
  </si>
  <si>
    <t>09-04-2014 00:00:00</t>
  </si>
  <si>
    <t>30853436</t>
  </si>
  <si>
    <t>ООО "ТеплоКурорт"</t>
  </si>
  <si>
    <t>4516010024</t>
  </si>
  <si>
    <t>03-03-2008 00:00:00</t>
  </si>
  <si>
    <t>28275157</t>
  </si>
  <si>
    <t>ООО "ТеплоРесурс"</t>
  </si>
  <si>
    <t>6658434618</t>
  </si>
  <si>
    <t>10-06-2013 00:00:00</t>
  </si>
  <si>
    <t>30843848</t>
  </si>
  <si>
    <t>ООО "Тепловик"</t>
  </si>
  <si>
    <t>4509005400</t>
  </si>
  <si>
    <t>450901001</t>
  </si>
  <si>
    <t>28-08-2007 00:00:00</t>
  </si>
  <si>
    <t>26755891</t>
  </si>
  <si>
    <t>ООО "Тепловод"</t>
  </si>
  <si>
    <t>4506009492</t>
  </si>
  <si>
    <t>28006843</t>
  </si>
  <si>
    <t>ООО "Тепловодосети"</t>
  </si>
  <si>
    <t>4510026853</t>
  </si>
  <si>
    <t>16-05-2011 00:00:00</t>
  </si>
  <si>
    <t>31239787</t>
  </si>
  <si>
    <t>ООО "Теплодар"</t>
  </si>
  <si>
    <t>4510031613</t>
  </si>
  <si>
    <t>11-10-2018 00:00:00</t>
  </si>
  <si>
    <t>27778810</t>
  </si>
  <si>
    <t>ООО "Теплоресурс"</t>
  </si>
  <si>
    <t>4513008411</t>
  </si>
  <si>
    <t>12-12-2011 00:00:00</t>
  </si>
  <si>
    <t>28435800</t>
  </si>
  <si>
    <t>ООО "Теплосервис"</t>
  </si>
  <si>
    <t>7459000872</t>
  </si>
  <si>
    <t>17-08-2012 00:00:00</t>
  </si>
  <si>
    <t>28796169</t>
  </si>
  <si>
    <t>ООО "Теплосеть"</t>
  </si>
  <si>
    <t>4510028561</t>
  </si>
  <si>
    <t>12-07-2013 00:00:00</t>
  </si>
  <si>
    <t>31619197</t>
  </si>
  <si>
    <t>ООО "Теплоснаб"</t>
  </si>
  <si>
    <t>4500000084</t>
  </si>
  <si>
    <t>450001001</t>
  </si>
  <si>
    <t>29-03-2022 00:00:00</t>
  </si>
  <si>
    <t>30843743</t>
  </si>
  <si>
    <t>ООО "Теплофикация"</t>
  </si>
  <si>
    <t>4504044477</t>
  </si>
  <si>
    <t>450401001</t>
  </si>
  <si>
    <t>30357126</t>
  </si>
  <si>
    <t>ООО "Теплоэнергия"</t>
  </si>
  <si>
    <t>4516009950</t>
  </si>
  <si>
    <t>14-11-2014 00:00:00</t>
  </si>
  <si>
    <t>28436270</t>
  </si>
  <si>
    <t>ООО "УК "Уют"</t>
  </si>
  <si>
    <t>4501149954</t>
  </si>
  <si>
    <t>31362129</t>
  </si>
  <si>
    <t>ООО "УПРАВЛЕНИЕ СНАБЖЕНИЯ ТОПЛИВНО-ЭНЕРГЕТИЧЕСКОГО КОМПЛЕКСА"</t>
  </si>
  <si>
    <t>4507002820</t>
  </si>
  <si>
    <t>12-07-2019 00:00:00</t>
  </si>
  <si>
    <t>27989449</t>
  </si>
  <si>
    <t>ООО "Уральская энергия"</t>
  </si>
  <si>
    <t>7447214380</t>
  </si>
  <si>
    <t>745301001</t>
  </si>
  <si>
    <t>19-09-2012 00:00:00</t>
  </si>
  <si>
    <t>27649540</t>
  </si>
  <si>
    <t>ООО "Уют"</t>
  </si>
  <si>
    <t>4510026846</t>
  </si>
  <si>
    <t>30394097</t>
  </si>
  <si>
    <t>ООО "Частоозерская теплосеть"</t>
  </si>
  <si>
    <t>4521003343</t>
  </si>
  <si>
    <t>31447978</t>
  </si>
  <si>
    <t>ООО "ШАДРИНСКИЕ ТЕПЛОВЫЕ СЕТИ"</t>
  </si>
  <si>
    <t>4502031909</t>
  </si>
  <si>
    <t>28436313</t>
  </si>
  <si>
    <t>ООО "ЭнергоРесурс"</t>
  </si>
  <si>
    <t>6678032378</t>
  </si>
  <si>
    <t>452445001</t>
  </si>
  <si>
    <t>31455189</t>
  </si>
  <si>
    <t>ООО "ЮПИТЕР"</t>
  </si>
  <si>
    <t>4508010221</t>
  </si>
  <si>
    <t>26-06-2020 00:00:00</t>
  </si>
  <si>
    <t>31361583</t>
  </si>
  <si>
    <t>ООО "ЮРГАМЫШСКАЯ ТЕПЛОЭНЕРГЕТИЧЕСКАЯ КОМПАНИЯ"</t>
  </si>
  <si>
    <t>4526006500</t>
  </si>
  <si>
    <t>21-10-2019 00:00:00</t>
  </si>
  <si>
    <t>30867006</t>
  </si>
  <si>
    <t>ООО "Юргамышский лесхоз"</t>
  </si>
  <si>
    <t>4526006330</t>
  </si>
  <si>
    <t>26416049</t>
  </si>
  <si>
    <t>ООО «Курганхиммаш»</t>
  </si>
  <si>
    <t>4501184300</t>
  </si>
  <si>
    <t>450150001</t>
  </si>
  <si>
    <t>31357119</t>
  </si>
  <si>
    <t>ООО ТСК "ИГНИС"</t>
  </si>
  <si>
    <t>4517010556</t>
  </si>
  <si>
    <t>25-04-2019 00:00:00</t>
  </si>
  <si>
    <t>26373037</t>
  </si>
  <si>
    <t>Общество с ограниченной ответсвенностью "имени Калинина"</t>
  </si>
  <si>
    <t>4508008695</t>
  </si>
  <si>
    <t>26575426</t>
  </si>
  <si>
    <t>Общество с ограниченной ответственностью "Газпром трансгаз Екатеринбург", г.Екатеринбург</t>
  </si>
  <si>
    <t>546050001</t>
  </si>
  <si>
    <t>26414011</t>
  </si>
  <si>
    <t>Общество с ограниченной ответственностью "Грант"</t>
  </si>
  <si>
    <t>4509006002</t>
  </si>
  <si>
    <t>18-09-2009 00:00:00</t>
  </si>
  <si>
    <t>26414047</t>
  </si>
  <si>
    <t>Общество с ограниченной ответственностью "Коммунальщик"</t>
  </si>
  <si>
    <t>4509005601</t>
  </si>
  <si>
    <t>29-08-2008 00:00:00</t>
  </si>
  <si>
    <t>26373046</t>
  </si>
  <si>
    <t>Общество с ограниченной ответственностью "Кособродский тепловодоканал"</t>
  </si>
  <si>
    <t>4508007902</t>
  </si>
  <si>
    <t>13-06-2007 00:00:00</t>
  </si>
  <si>
    <t>26416768</t>
  </si>
  <si>
    <t>Общество с ограниченной ответственностью "Молоко Зауралья"</t>
  </si>
  <si>
    <t>4501090620</t>
  </si>
  <si>
    <t>19-09-2002 00:00:00</t>
  </si>
  <si>
    <t>31665215</t>
  </si>
  <si>
    <t>Общество с ограниченной ответственностью "Стройотдел"</t>
  </si>
  <si>
    <t>7203460302</t>
  </si>
  <si>
    <t>10-10-2018 00:00:00</t>
  </si>
  <si>
    <t>27583534</t>
  </si>
  <si>
    <t>Общество с ограниченной ответственностью "Теплоснаб", г.Екатеринбург</t>
  </si>
  <si>
    <t>6658390400</t>
  </si>
  <si>
    <t>26560873</t>
  </si>
  <si>
    <t>Общество с ограниченной ответственностью "Теплоцентраль"</t>
  </si>
  <si>
    <t>4505200721</t>
  </si>
  <si>
    <t>28-06-2010 00:00:00</t>
  </si>
  <si>
    <t>27361267</t>
  </si>
  <si>
    <t>Общество с ограниченной ответственностью "ТермоГаз"</t>
  </si>
  <si>
    <t>4505200841</t>
  </si>
  <si>
    <t>28-04-2011 00:00:00</t>
  </si>
  <si>
    <t>26415610</t>
  </si>
  <si>
    <t>Общество с ограниченной ответственностью "Универсал-5"</t>
  </si>
  <si>
    <t>4510001288</t>
  </si>
  <si>
    <t>30-12-2002 00:00:00</t>
  </si>
  <si>
    <t>28812659</t>
  </si>
  <si>
    <t>Общество с ограниченной ответственностью "Уральская теплоэнергетическая компания", г. Екатеринбург</t>
  </si>
  <si>
    <t>6658458150</t>
  </si>
  <si>
    <t>11-09-2014 00:00:00</t>
  </si>
  <si>
    <t>28264826</t>
  </si>
  <si>
    <t>Общество с ограниченной ответственностью "ЭнергоРесурс", г. Екатеринбург</t>
  </si>
  <si>
    <t>667801001</t>
  </si>
  <si>
    <t>06-09-2013 00:00:00</t>
  </si>
  <si>
    <t>27361322</t>
  </si>
  <si>
    <t>Общество с ограниченной ответственностью "Энергосервис"</t>
  </si>
  <si>
    <t>4505200827</t>
  </si>
  <si>
    <t>12-04-2011 00:00:00</t>
  </si>
  <si>
    <t>26413929</t>
  </si>
  <si>
    <t>4524008445</t>
  </si>
  <si>
    <t>13-04-2009 00:00:00</t>
  </si>
  <si>
    <t>26795028</t>
  </si>
  <si>
    <t>Общество с ограниченной ответственностью «АК 1230»</t>
  </si>
  <si>
    <t>4501131869</t>
  </si>
  <si>
    <t>26424495</t>
  </si>
  <si>
    <t>Общество с ограниченной ответственностью «Долговский теплосервис»</t>
  </si>
  <si>
    <t>4508008134</t>
  </si>
  <si>
    <t>21-05-2008 00:00:00</t>
  </si>
  <si>
    <t>26426665</t>
  </si>
  <si>
    <t>Общество с ограниченной ответственностью «Лес–СВ»</t>
  </si>
  <si>
    <t>4523003469</t>
  </si>
  <si>
    <t>23-01-2004 00:00:00</t>
  </si>
  <si>
    <t>26425909</t>
  </si>
  <si>
    <t>Общество с ограниченной ответственностью «Половинский коммунальный сервис»</t>
  </si>
  <si>
    <t>4517009896</t>
  </si>
  <si>
    <t>26476710</t>
  </si>
  <si>
    <t>Общество с ограниченной ответственностью «Управляющая промышленно-топлевная компания»</t>
  </si>
  <si>
    <t>4507002348</t>
  </si>
  <si>
    <t>26425864</t>
  </si>
  <si>
    <t>Открытое акционерное общество "Варгашинский завод противопожарного и специального оборудования"</t>
  </si>
  <si>
    <t>4505008009</t>
  </si>
  <si>
    <t>26413847</t>
  </si>
  <si>
    <t>Открытое акционерное общество "Современные коммунальные системы"</t>
  </si>
  <si>
    <t>4501140398</t>
  </si>
  <si>
    <t>05-05-2008 00:00:00</t>
  </si>
  <si>
    <t>26415634</t>
  </si>
  <si>
    <t>Открытое акционерное общество «Шадринский автоагрегатный завод»</t>
  </si>
  <si>
    <t>4502000019</t>
  </si>
  <si>
    <t>26415765</t>
  </si>
  <si>
    <t>ПАО "КГК"</t>
  </si>
  <si>
    <t>4501122913</t>
  </si>
  <si>
    <t>785150001</t>
  </si>
  <si>
    <t>01-07-2006 00:00:00</t>
  </si>
  <si>
    <t>28981394</t>
  </si>
  <si>
    <t>ПАО "Курганмашзавод"</t>
  </si>
  <si>
    <t>4501008142</t>
  </si>
  <si>
    <t>785050001</t>
  </si>
  <si>
    <t>26417632</t>
  </si>
  <si>
    <t>ПАО «Синтез»</t>
  </si>
  <si>
    <t>4501023743</t>
  </si>
  <si>
    <t>23-12-2002 00:00:00</t>
  </si>
  <si>
    <t>31651519</t>
  </si>
  <si>
    <t>ПЕТУХОВСКИЙ ТЕХНИКУМ МЕХАНИЗАЦИИ И ЭЛЕКТРИФИКАЦИИ СЕЛЬСКОГО ХОЗЯЙСТВА - ФИЛИАЛ ФГБОУ ВО "КГУ"</t>
  </si>
  <si>
    <t>450043001</t>
  </si>
  <si>
    <t>30851187</t>
  </si>
  <si>
    <t>ПОУ "Куртамышская АШ ДОСААФ России"</t>
  </si>
  <si>
    <t>4511001763</t>
  </si>
  <si>
    <t>451101001</t>
  </si>
  <si>
    <t>10-12-2002 00:00:00</t>
  </si>
  <si>
    <t>26755906</t>
  </si>
  <si>
    <t>ФБУ ФУ БХУХО (в/ч 70855)</t>
  </si>
  <si>
    <t>7724729390</t>
  </si>
  <si>
    <t>452543001</t>
  </si>
  <si>
    <t>31642151</t>
  </si>
  <si>
    <t>ФГБОУ ВО «Курганский государственный университет»</t>
  </si>
  <si>
    <t>09-10-2002 00:00:00</t>
  </si>
  <si>
    <t>30903763</t>
  </si>
  <si>
    <t>ФГБУ "ЦЖКУ" МИНОБОРОНЫ РОССИИ</t>
  </si>
  <si>
    <t>7729314745</t>
  </si>
  <si>
    <t>770101001</t>
  </si>
  <si>
    <t>26464578</t>
  </si>
  <si>
    <t>ФГКУ  "Пограничное управление ФСБ РФ по Курганской и Тюменской областям"</t>
  </si>
  <si>
    <t>4501114214</t>
  </si>
  <si>
    <t>03-05-2005 00:00:00</t>
  </si>
  <si>
    <t>26373133</t>
  </si>
  <si>
    <t>ФКУ  «ИК № 7 УФСИН по Курганской области»</t>
  </si>
  <si>
    <t>4526004189</t>
  </si>
  <si>
    <t>18-11-2002 00:00:00</t>
  </si>
  <si>
    <t>26373044</t>
  </si>
  <si>
    <t>Федеральное государственное казенное учреждение комбинат «Комсомолец»</t>
  </si>
  <si>
    <t>4508007010</t>
  </si>
  <si>
    <t>26464290</t>
  </si>
  <si>
    <t>Федеральное казенное учреждение "Исправительная колония №2" УФСИН России по Курганской области</t>
  </si>
  <si>
    <t>4510010236</t>
  </si>
  <si>
    <t>27-12-2002 00:00:00</t>
  </si>
  <si>
    <t>28054316</t>
  </si>
  <si>
    <t>Федеральное казенное учреждение «Исправительная колония № 6 Управления Федеральной службы исполнения наказаний по Курганской области»</t>
  </si>
  <si>
    <t>4510010250</t>
  </si>
  <si>
    <t>18-12-2002 00:00:00</t>
  </si>
  <si>
    <t>26644639</t>
  </si>
  <si>
    <t>Филиал "Молочный Комбинат "ШАДРИНСКИЙ" Акционерного общества "ДАНОН РОССИЯ"</t>
  </si>
  <si>
    <t>7714626332</t>
  </si>
  <si>
    <t>450202001</t>
  </si>
  <si>
    <t>30914574</t>
  </si>
  <si>
    <t>Филиал ФГБУ "ЦЖКУ" МИНОБОРОНЫ РОССИИ (по ЦВО)</t>
  </si>
  <si>
    <t>667043001</t>
  </si>
  <si>
    <t>26375034</t>
  </si>
  <si>
    <t>Шадринское ЛПУМГ - филиал ООО "Газпром трансгаз Екатеринбург"</t>
  </si>
  <si>
    <t>26637519</t>
  </si>
  <si>
    <t>452332004</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</si>
  <si>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</si>
  <si>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</si>
  <si>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7708503727</t>
  </si>
  <si>
    <t>744945004</t>
  </si>
  <si>
    <t>23-09-2003 00:00:00</t>
  </si>
  <si>
    <t>26498351</t>
  </si>
  <si>
    <t>Южно-Уральская железная дорога филиала ОАО "РЖД"</t>
  </si>
  <si>
    <t>451631002</t>
  </si>
  <si>
    <t>WARM</t>
  </si>
  <si>
    <t>27.04.2023</t>
  </si>
  <si>
    <t>130Т</t>
  </si>
  <si>
    <t>640014, Курганская область, город Курган, пр. Маршала Голикова, д. 39</t>
  </si>
  <si>
    <t>Карапетян Станислав Сейранович</t>
  </si>
  <si>
    <t>Генеральный директор</t>
  </si>
  <si>
    <t>8 (3522) 63-53-63</t>
  </si>
  <si>
    <t>kgk-kurgan@kgk-kurgan.ru</t>
  </si>
  <si>
    <t>О</t>
  </si>
  <si>
    <t>город Курган, город Курган (37701000);</t>
  </si>
  <si>
    <t>Тариф на тепловую энергию (мощность) на долгосрочный период регулирования 2024-2028 гг. для потребителей ООО "Курганская ТЭЦ"</t>
  </si>
  <si>
    <t>30.06.2024</t>
  </si>
  <si>
    <t>31.12.2024</t>
  </si>
  <si>
    <t>01.01.2026</t>
  </si>
  <si>
    <t>31.12.2026</t>
  </si>
  <si>
    <t>01.01.2027</t>
  </si>
  <si>
    <t>31.12.2027</t>
  </si>
  <si>
    <t>01.01.2028</t>
  </si>
  <si>
    <t>01.07.2024</t>
  </si>
  <si>
    <t>01.01.2025</t>
  </si>
  <si>
    <t>30.06.2025</t>
  </si>
  <si>
    <t>01.07.2025</t>
  </si>
  <si>
    <t>31.12.2025</t>
  </si>
  <si>
    <t>30.06.2026</t>
  </si>
  <si>
    <t>01.07.2026</t>
  </si>
  <si>
    <t>30.06.2027</t>
  </si>
  <si>
    <t>01.07.2027</t>
  </si>
  <si>
    <t>30.06.2028</t>
  </si>
  <si>
    <t>01.07.2028</t>
  </si>
  <si>
    <t>Официальныйсайт</t>
  </si>
  <si>
    <t>Официальный сайт</t>
  </si>
  <si>
    <t>http://www.ite-ng.pw/generation/kurgan/disclosure/zakupki/</t>
  </si>
  <si>
    <t>https://portal.eias.ru/Portal/DownloadPage.aspx?type=12&amp;guid=ccee9539-d6cb-45c3-b75b-bfe223e657e9</t>
  </si>
  <si>
    <t>02.05.2023 18:25:02</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</si>
</sst>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7">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7">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8"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69" fillId="0" borderId="0"/>
    <xf numFmtId="0" fontId="70"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6" fillId="0" borderId="0" applyNumberFormat="0" applyFill="0" applyBorder="0" applyAlignment="0" applyProtection="0"/>
    <xf numFmtId="0" fontId="87" fillId="0" borderId="36" applyNumberFormat="0" applyFill="0" applyAlignment="0" applyProtection="0"/>
    <xf numFmtId="0" fontId="88" fillId="0" borderId="37" applyNumberFormat="0" applyFill="0" applyAlignment="0" applyProtection="0"/>
    <xf numFmtId="0" fontId="89" fillId="0" borderId="38" applyNumberFormat="0" applyFill="0" applyAlignment="0" applyProtection="0"/>
    <xf numFmtId="0" fontId="89" fillId="0" borderId="0" applyNumberFormat="0" applyFill="0" applyBorder="0" applyAlignment="0" applyProtection="0"/>
    <xf numFmtId="0" fontId="90" fillId="15" borderId="0" applyNumberFormat="0" applyBorder="0" applyAlignment="0" applyProtection="0"/>
    <xf numFmtId="0" fontId="91" fillId="16" borderId="0" applyNumberFormat="0" applyBorder="0" applyAlignment="0" applyProtection="0"/>
    <xf numFmtId="0" fontId="92" fillId="17" borderId="0" applyNumberFormat="0" applyBorder="0" applyAlignment="0" applyProtection="0"/>
    <xf numFmtId="0" fontId="93" fillId="18" borderId="39" applyNumberFormat="0" applyAlignment="0" applyProtection="0"/>
    <xf numFmtId="0" fontId="94" fillId="18" borderId="40" applyNumberFormat="0" applyAlignment="0" applyProtection="0"/>
    <xf numFmtId="0" fontId="95" fillId="0" borderId="41" applyNumberFormat="0" applyFill="0" applyAlignment="0" applyProtection="0"/>
    <xf numFmtId="0" fontId="96" fillId="19" borderId="42" applyNumberFormat="0" applyAlignment="0" applyProtection="0"/>
    <xf numFmtId="0" fontId="97" fillId="0" borderId="0" applyNumberFormat="0" applyFill="0" applyBorder="0" applyAlignment="0" applyProtection="0"/>
    <xf numFmtId="0" fontId="37" fillId="20" borderId="43" applyNumberFormat="0" applyFont="0" applyAlignment="0" applyProtection="0"/>
    <xf numFmtId="0" fontId="98" fillId="0" borderId="0" applyNumberFormat="0" applyFill="0" applyBorder="0" applyAlignment="0" applyProtection="0"/>
    <xf numFmtId="0" fontId="99" fillId="0" borderId="44" applyNumberFormat="0" applyFill="0" applyAlignment="0" applyProtection="0"/>
    <xf numFmtId="0" fontId="100"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100" fillId="24" borderId="0" applyNumberFormat="0" applyBorder="0" applyAlignment="0" applyProtection="0"/>
    <xf numFmtId="0" fontId="100" fillId="25"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100" fillId="28" borderId="0" applyNumberFormat="0" applyBorder="0" applyAlignment="0" applyProtection="0"/>
    <xf numFmtId="0" fontId="100" fillId="29"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100" fillId="32" borderId="0" applyNumberFormat="0" applyBorder="0" applyAlignment="0" applyProtection="0"/>
    <xf numFmtId="0" fontId="100"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100" fillId="36" borderId="0" applyNumberFormat="0" applyBorder="0" applyAlignment="0" applyProtection="0"/>
    <xf numFmtId="0" fontId="100" fillId="37" borderId="0" applyNumberFormat="0" applyBorder="0" applyAlignment="0" applyProtection="0"/>
    <xf numFmtId="0" fontId="69" fillId="38" borderId="0" applyNumberFormat="0" applyBorder="0" applyAlignment="0" applyProtection="0"/>
    <xf numFmtId="0" fontId="69" fillId="39" borderId="0" applyNumberFormat="0" applyBorder="0" applyAlignment="0" applyProtection="0"/>
    <xf numFmtId="0" fontId="100" fillId="40" borderId="0" applyNumberFormat="0" applyBorder="0" applyAlignment="0" applyProtection="0"/>
    <xf numFmtId="0" fontId="100" fillId="41"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100"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7">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1" fillId="0" borderId="0" xfId="0" applyFont="1">
      <alignment vertical="top"/>
    </xf>
    <xf numFmtId="0" fontId="71"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3"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3"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3" fillId="0" borderId="0" xfId="0" applyNumberFormat="1" applyFont="1" applyAlignment="1">
      <alignment vertical="center"/>
    </xf>
    <xf numFmtId="0" fontId="75" fillId="0" borderId="0" xfId="0" applyNumberFormat="1" applyFont="1" applyAlignment="1">
      <alignment vertical="center"/>
    </xf>
    <xf numFmtId="0" fontId="73" fillId="0" borderId="0" xfId="54" applyFont="1" applyFill="1" applyAlignment="1" applyProtection="1">
      <alignment vertical="center"/>
    </xf>
    <xf numFmtId="49" fontId="73" fillId="0" borderId="0" xfId="0" applyFont="1" applyAlignment="1">
      <alignment vertical="top"/>
    </xf>
    <xf numFmtId="0" fontId="73" fillId="0" borderId="0" xfId="0" applyNumberFormat="1" applyFont="1" applyFill="1" applyBorder="1" applyAlignment="1">
      <alignment vertical="center"/>
    </xf>
    <xf numFmtId="49" fontId="73" fillId="0" borderId="0" xfId="54" applyNumberFormat="1" applyFont="1" applyFill="1" applyAlignment="1" applyProtection="1">
      <alignment vertical="center" wrapText="1"/>
    </xf>
    <xf numFmtId="0" fontId="73" fillId="0" borderId="0" xfId="0" applyNumberFormat="1" applyFont="1" applyFill="1" applyAlignment="1" applyProtection="1">
      <alignment vertical="center"/>
    </xf>
    <xf numFmtId="49" fontId="73"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3" fillId="0" borderId="0" xfId="0" applyFont="1" applyFill="1" applyProtection="1">
      <alignment vertical="top"/>
    </xf>
    <xf numFmtId="0" fontId="69"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1"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1" fillId="13" borderId="19" xfId="54" applyFont="1" applyFill="1" applyBorder="1" applyAlignment="1" applyProtection="1">
      <alignment horizontal="center" vertical="center" wrapText="1"/>
    </xf>
    <xf numFmtId="0" fontId="71" fillId="13" borderId="23" xfId="54" applyFont="1" applyFill="1" applyBorder="1" applyAlignment="1" applyProtection="1">
      <alignment horizontal="center" vertical="center" wrapText="1"/>
    </xf>
    <xf numFmtId="49" fontId="71"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1"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6"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7"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1" fillId="0" borderId="0" xfId="54" applyFont="1" applyFill="1" applyAlignment="1" applyProtection="1">
      <alignment vertical="center"/>
    </xf>
    <xf numFmtId="49" fontId="71"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1" fillId="0" borderId="0" xfId="0" applyFont="1" applyFill="1" applyAlignment="1" applyProtection="1">
      <alignment vertical="top"/>
    </xf>
    <xf numFmtId="49" fontId="71"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8"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3" fillId="0" borderId="0" xfId="0" applyNumberFormat="1" applyFont="1" applyBorder="1" applyAlignment="1">
      <alignment vertical="center"/>
    </xf>
    <xf numFmtId="0" fontId="44" fillId="0" borderId="0" xfId="0" applyNumberFormat="1" applyFont="1" applyBorder="1" applyAlignment="1">
      <alignment vertical="center"/>
    </xf>
    <xf numFmtId="49" fontId="68"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79" fillId="7" borderId="0" xfId="33" applyNumberFormat="1" applyFont="1" applyFill="1" applyBorder="1" applyAlignment="1" applyProtection="1">
      <alignment horizontal="center" vertical="center" wrapText="1"/>
    </xf>
    <xf numFmtId="0" fontId="79" fillId="0" borderId="0" xfId="0" applyNumberFormat="1" applyFont="1" applyFill="1" applyBorder="1" applyAlignment="1">
      <alignment horizontal="center" vertical="center"/>
    </xf>
    <xf numFmtId="0" fontId="79" fillId="0" borderId="0" xfId="47"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3"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0"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3"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3"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3"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1" fillId="0" borderId="0" xfId="54" applyFont="1" applyFill="1" applyAlignment="1" applyProtection="1">
      <alignment vertical="center"/>
    </xf>
    <xf numFmtId="0" fontId="82"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3" fillId="0" borderId="0" xfId="54" applyNumberFormat="1" applyFont="1" applyFill="1" applyAlignment="1" applyProtection="1">
      <alignment vertical="center"/>
    </xf>
    <xf numFmtId="0" fontId="73" fillId="0" borderId="0" xfId="54" applyFont="1" applyFill="1" applyAlignment="1" applyProtection="1">
      <alignment horizontal="left" vertical="center" wrapText="1" indent="1"/>
    </xf>
    <xf numFmtId="0" fontId="71" fillId="0" borderId="0" xfId="54" applyFont="1" applyFill="1" applyAlignment="1" applyProtection="1">
      <alignment horizontal="left" vertical="center" wrapText="1" indent="1"/>
    </xf>
    <xf numFmtId="0" fontId="83"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indent="1"/>
    </xf>
    <xf numFmtId="0" fontId="83"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5" fillId="13" borderId="15" xfId="41" applyFont="1" applyFill="1" applyBorder="1" applyAlignment="1" applyProtection="1">
      <alignment horizontal="center" vertical="center" wrapText="1"/>
    </xf>
    <xf numFmtId="0" fontId="73" fillId="0" borderId="0" xfId="54" applyFont="1" applyFill="1" applyAlignment="1" applyProtection="1">
      <alignment horizontal="left" vertical="center" indent="1"/>
    </xf>
    <xf numFmtId="0" fontId="73"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3"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1"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3" fillId="0" borderId="0" xfId="41" applyNumberFormat="1" applyFont="1">
      <alignment vertical="top"/>
    </xf>
    <xf numFmtId="49" fontId="73"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1"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2"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1" fillId="0" borderId="0" xfId="0" applyNumberFormat="1" applyFont="1" applyBorder="1" applyAlignment="1">
      <alignment vertical="center"/>
    </xf>
    <xf numFmtId="49" fontId="0" fillId="0" borderId="0" xfId="0" applyBorder="1">
      <alignment vertical="top"/>
    </xf>
    <xf numFmtId="0" fontId="73"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2"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3" fillId="7" borderId="0" xfId="33" applyNumberFormat="1" applyFont="1" applyFill="1" applyBorder="1" applyAlignment="1" applyProtection="1">
      <alignment horizontal="center" vertical="center" wrapText="1"/>
    </xf>
    <xf numFmtId="49" fontId="73"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3" fillId="0" borderId="0" xfId="54" applyFont="1" applyFill="1" applyAlignment="1" applyProtection="1">
      <alignment vertical="center" wrapText="1"/>
    </xf>
    <xf numFmtId="49" fontId="73" fillId="0" borderId="0" xfId="0" applyFont="1">
      <alignment vertical="top"/>
    </xf>
    <xf numFmtId="0" fontId="6" fillId="7" borderId="17" xfId="54" applyFont="1" applyFill="1" applyBorder="1" applyAlignment="1" applyProtection="1">
      <alignment vertical="center" wrapText="1"/>
    </xf>
    <xf numFmtId="0" fontId="73" fillId="0" borderId="0" xfId="53" applyNumberFormat="1" applyFont="1" applyFill="1" applyBorder="1" applyAlignment="1" applyProtection="1">
      <alignment vertical="center" wrapText="1"/>
    </xf>
    <xf numFmtId="0" fontId="73" fillId="0" borderId="0" xfId="54" applyFont="1" applyFill="1" applyAlignment="1" applyProtection="1">
      <alignment vertical="center"/>
    </xf>
    <xf numFmtId="0" fontId="73" fillId="0" borderId="0" xfId="0" applyNumberFormat="1" applyFont="1" applyFill="1" applyBorder="1" applyAlignment="1">
      <alignment vertical="center"/>
    </xf>
    <xf numFmtId="49" fontId="73"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3" fillId="7" borderId="15" xfId="33" applyNumberFormat="1" applyFont="1" applyFill="1" applyBorder="1" applyAlignment="1" applyProtection="1">
      <alignment horizontal="center" vertical="center" wrapText="1"/>
    </xf>
    <xf numFmtId="49" fontId="71" fillId="0" borderId="0" xfId="54" applyNumberFormat="1" applyFont="1" applyFill="1" applyAlignment="1" applyProtection="1">
      <alignment vertical="center" wrapText="1"/>
    </xf>
    <xf numFmtId="0" fontId="71"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3" fillId="0" borderId="0" xfId="54" applyNumberFormat="1" applyFont="1" applyFill="1" applyAlignment="1" applyProtection="1">
      <alignment vertical="center"/>
    </xf>
    <xf numFmtId="0" fontId="103"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2"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3" fillId="0" borderId="5" xfId="30" applyNumberFormat="1" applyFont="1" applyFill="1" applyBorder="1" applyAlignment="1" applyProtection="1">
      <alignment horizontal="center" vertical="center" wrapText="1"/>
    </xf>
    <xf numFmtId="0" fontId="73"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3" fillId="0" borderId="0" xfId="0" applyFont="1">
      <alignment vertical="top"/>
    </xf>
    <xf numFmtId="0" fontId="73" fillId="0" borderId="0" xfId="53" applyNumberFormat="1" applyFont="1" applyFill="1" applyBorder="1" applyAlignment="1" applyProtection="1">
      <alignment vertical="center" wrapText="1"/>
    </xf>
    <xf numFmtId="0" fontId="73" fillId="0" borderId="0" xfId="54" applyFont="1" applyFill="1" applyAlignment="1" applyProtection="1">
      <alignment vertical="center"/>
    </xf>
    <xf numFmtId="0" fontId="73" fillId="0" borderId="0" xfId="0" applyNumberFormat="1" applyFont="1" applyFill="1" applyBorder="1" applyAlignment="1">
      <alignment vertical="center"/>
    </xf>
    <xf numFmtId="49" fontId="73"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3" fillId="0" borderId="0" xfId="0" applyNumberFormat="1" applyFont="1" applyFill="1" applyAlignment="1" applyProtection="1">
      <alignment vertical="center"/>
    </xf>
    <xf numFmtId="49" fontId="73"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4"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79" fillId="7" borderId="0" xfId="33" applyNumberFormat="1" applyFont="1" applyFill="1" applyBorder="1" applyAlignment="1" applyProtection="1">
      <alignment horizontal="center" vertical="center" wrapText="1"/>
    </xf>
    <xf numFmtId="0" fontId="79" fillId="0" borderId="0" xfId="0" applyNumberFormat="1" applyFont="1" applyFill="1" applyBorder="1" applyAlignment="1">
      <alignment horizontal="center" vertical="center"/>
    </xf>
    <xf numFmtId="0" fontId="79" fillId="0" borderId="0" xfId="47"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3" fillId="0" borderId="0" xfId="0" applyNumberFormat="1" applyFont="1" applyFill="1" applyBorder="1" applyAlignment="1" applyProtection="1">
      <alignment vertical="center"/>
    </xf>
    <xf numFmtId="0" fontId="80"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3"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3"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1"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1"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3"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3"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2" fillId="0" borderId="0" xfId="47" applyFont="1" applyFill="1" applyBorder="1" applyAlignment="1" applyProtection="1">
      <alignment horizontal="left" vertical="center" wrapText="1"/>
    </xf>
    <xf numFmtId="49" fontId="73"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3" fillId="0" borderId="5" xfId="30" applyNumberFormat="1" applyFont="1" applyFill="1" applyBorder="1" applyAlignment="1" applyProtection="1">
      <alignment horizontal="center" vertical="center" wrapText="1"/>
    </xf>
    <xf numFmtId="0" fontId="73"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3" fillId="0" borderId="0" xfId="0" applyFont="1">
      <alignment vertical="top"/>
    </xf>
    <xf numFmtId="0" fontId="73" fillId="0" borderId="0" xfId="54" applyFont="1" applyFill="1" applyAlignment="1" applyProtection="1">
      <alignment vertical="center"/>
    </xf>
    <xf numFmtId="49" fontId="73"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3" fillId="0" borderId="5" xfId="30" applyNumberFormat="1" applyFont="1" applyFill="1" applyBorder="1" applyAlignment="1" applyProtection="1">
      <alignment horizontal="center" vertical="center" wrapText="1"/>
    </xf>
    <xf numFmtId="0" fontId="73" fillId="0" borderId="0" xfId="53" applyNumberFormat="1" applyFont="1" applyFill="1" applyBorder="1" applyAlignment="1" applyProtection="1">
      <alignment vertical="center" wrapText="1"/>
    </xf>
    <xf numFmtId="0" fontId="73"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3"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3"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1"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4"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3" fillId="0" borderId="0" xfId="54" applyNumberFormat="1" applyFont="1" applyFill="1" applyAlignment="1" applyProtection="1">
      <alignment vertical="center" wrapText="1"/>
    </xf>
    <xf numFmtId="0" fontId="73"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79" fillId="0" borderId="0" xfId="47"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3"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5"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3" fillId="0" borderId="0" xfId="54" applyFont="1" applyFill="1" applyBorder="1" applyAlignment="1" applyProtection="1">
      <alignment vertical="center" wrapText="1"/>
    </xf>
    <xf numFmtId="49" fontId="73" fillId="0" borderId="0" xfId="54" applyNumberFormat="1" applyFont="1" applyFill="1" applyBorder="1" applyAlignment="1" applyProtection="1">
      <alignment vertical="center" wrapText="1"/>
    </xf>
    <xf numFmtId="0" fontId="73"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3" fillId="0" borderId="0" xfId="0" applyFont="1" applyFill="1" applyBorder="1" applyProtection="1">
      <alignment vertical="top"/>
    </xf>
    <xf numFmtId="0" fontId="73" fillId="0" borderId="20" xfId="54" applyFont="1" applyFill="1" applyBorder="1" applyAlignment="1" applyProtection="1">
      <alignment horizontal="center" vertical="center" wrapText="1"/>
    </xf>
    <xf numFmtId="0" fontId="73"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3"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3" fillId="0" borderId="0" xfId="54" applyFont="1" applyFill="1" applyBorder="1" applyAlignment="1" applyProtection="1">
      <alignment vertical="center" wrapText="1"/>
    </xf>
    <xf numFmtId="49" fontId="73" fillId="0" borderId="0" xfId="54" applyNumberFormat="1" applyFont="1" applyFill="1" applyBorder="1" applyAlignment="1" applyProtection="1">
      <alignment vertical="center" wrapText="1"/>
    </xf>
    <xf numFmtId="0" fontId="73"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3" fillId="0" borderId="0" xfId="0" applyFont="1" applyFill="1" applyBorder="1" applyProtection="1">
      <alignment vertical="top"/>
    </xf>
    <xf numFmtId="0" fontId="73" fillId="0" borderId="20" xfId="54" applyFont="1" applyFill="1" applyBorder="1" applyAlignment="1" applyProtection="1">
      <alignment horizontal="center" vertical="center" wrapText="1"/>
    </xf>
    <xf numFmtId="0" fontId="73"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3"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3" fillId="0" borderId="0" xfId="54" applyFont="1" applyFill="1" applyBorder="1" applyAlignment="1" applyProtection="1">
      <alignment vertical="center" wrapText="1"/>
    </xf>
    <xf numFmtId="49" fontId="73" fillId="0" borderId="0" xfId="54" applyNumberFormat="1" applyFont="1" applyFill="1" applyBorder="1" applyAlignment="1" applyProtection="1">
      <alignment vertical="center" wrapText="1"/>
    </xf>
    <xf numFmtId="0" fontId="73"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3" fillId="0" borderId="0" xfId="0" applyFont="1" applyFill="1" applyBorder="1" applyProtection="1">
      <alignment vertical="top"/>
    </xf>
    <xf numFmtId="0" fontId="73" fillId="0" borderId="20" xfId="54" applyFont="1" applyFill="1" applyBorder="1" applyAlignment="1" applyProtection="1">
      <alignment horizontal="center" vertical="center" wrapText="1"/>
    </xf>
    <xf numFmtId="0" fontId="73"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3"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3" fillId="0" borderId="0" xfId="54" applyFont="1" applyFill="1" applyBorder="1" applyAlignment="1" applyProtection="1">
      <alignment vertical="center" wrapText="1"/>
    </xf>
    <xf numFmtId="49" fontId="73" fillId="0" borderId="0" xfId="54" applyNumberFormat="1" applyFont="1" applyFill="1" applyBorder="1" applyAlignment="1" applyProtection="1">
      <alignment vertical="center" wrapText="1"/>
    </xf>
    <xf numFmtId="0" fontId="73"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3" fillId="0" borderId="0" xfId="0" applyFont="1" applyFill="1" applyBorder="1" applyProtection="1">
      <alignment vertical="top"/>
    </xf>
    <xf numFmtId="0" fontId="73" fillId="0" borderId="20" xfId="54" applyFont="1" applyFill="1" applyBorder="1" applyAlignment="1" applyProtection="1">
      <alignment horizontal="center" vertical="center" wrapText="1"/>
    </xf>
    <xf numFmtId="0" fontId="73"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3"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3" fillId="0" borderId="0" xfId="54" applyFont="1" applyFill="1" applyBorder="1" applyAlignment="1" applyProtection="1">
      <alignment vertical="center" wrapText="1"/>
    </xf>
    <xf numFmtId="49" fontId="73" fillId="0" borderId="0" xfId="54" applyNumberFormat="1" applyFont="1" applyFill="1" applyBorder="1" applyAlignment="1" applyProtection="1">
      <alignment vertical="center" wrapText="1"/>
    </xf>
    <xf numFmtId="0" fontId="73"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3" fillId="0" borderId="0" xfId="0" applyFont="1" applyFill="1" applyBorder="1" applyProtection="1">
      <alignment vertical="top"/>
    </xf>
    <xf numFmtId="0" fontId="73" fillId="0" borderId="20" xfId="54" applyFont="1" applyFill="1" applyBorder="1" applyAlignment="1" applyProtection="1">
      <alignment horizontal="center" vertical="center" wrapText="1"/>
    </xf>
    <xf numFmtId="0" fontId="73"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3"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3" fillId="0" borderId="0" xfId="54" applyFont="1" applyFill="1" applyBorder="1" applyAlignment="1" applyProtection="1">
      <alignment vertical="center" wrapText="1"/>
    </xf>
    <xf numFmtId="49" fontId="73" fillId="0" borderId="0" xfId="54" applyNumberFormat="1" applyFont="1" applyFill="1" applyBorder="1" applyAlignment="1" applyProtection="1">
      <alignment vertical="center" wrapText="1"/>
    </xf>
    <xf numFmtId="0" fontId="73"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3" fillId="0" borderId="0" xfId="0" applyFont="1" applyFill="1" applyBorder="1" applyProtection="1">
      <alignment vertical="top"/>
    </xf>
    <xf numFmtId="0" fontId="73" fillId="0" borderId="20" xfId="54" applyFont="1" applyFill="1" applyBorder="1" applyAlignment="1" applyProtection="1">
      <alignment horizontal="center" vertical="center" wrapText="1"/>
    </xf>
    <xf numFmtId="0" fontId="73"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3"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3" fillId="0" borderId="0" xfId="54" applyFont="1" applyFill="1" applyBorder="1" applyAlignment="1" applyProtection="1">
      <alignment vertical="center" wrapText="1"/>
    </xf>
    <xf numFmtId="49" fontId="73" fillId="0" borderId="0" xfId="54" applyNumberFormat="1" applyFont="1" applyFill="1" applyBorder="1" applyAlignment="1" applyProtection="1">
      <alignment vertical="center" wrapText="1"/>
    </xf>
    <xf numFmtId="0" fontId="73"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3" fillId="0" borderId="0" xfId="0" applyFont="1" applyFill="1" applyBorder="1" applyProtection="1">
      <alignment vertical="top"/>
    </xf>
    <xf numFmtId="0" fontId="73" fillId="0" borderId="20" xfId="54" applyFont="1" applyFill="1" applyBorder="1" applyAlignment="1" applyProtection="1">
      <alignment horizontal="center" vertical="center" wrapText="1"/>
    </xf>
    <xf numFmtId="0" fontId="73"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3"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3" fillId="0" borderId="0" xfId="54" applyFont="1" applyFill="1" applyBorder="1" applyAlignment="1" applyProtection="1">
      <alignment vertical="center" wrapText="1"/>
    </xf>
    <xf numFmtId="49" fontId="73" fillId="0" borderId="0" xfId="54" applyNumberFormat="1" applyFont="1" applyFill="1" applyBorder="1" applyAlignment="1" applyProtection="1">
      <alignment vertical="center" wrapText="1"/>
    </xf>
    <xf numFmtId="0" fontId="73"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3" fillId="0" borderId="0" xfId="0" applyFont="1" applyBorder="1">
      <alignment vertical="top"/>
    </xf>
    <xf numFmtId="49" fontId="73"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3"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3" fillId="0" borderId="0" xfId="0" applyFont="1">
      <alignment vertical="top"/>
    </xf>
    <xf numFmtId="0" fontId="73" fillId="0" borderId="0" xfId="53" applyNumberFormat="1" applyFont="1" applyFill="1" applyBorder="1" applyAlignment="1" applyProtection="1">
      <alignment vertical="center" wrapText="1"/>
    </xf>
    <xf numFmtId="49" fontId="73" fillId="0" borderId="0" xfId="0" applyFont="1" applyAlignment="1">
      <alignment vertical="top"/>
    </xf>
    <xf numFmtId="0" fontId="73" fillId="0" borderId="0" xfId="0" applyNumberFormat="1" applyFont="1" applyFill="1" applyBorder="1" applyAlignment="1">
      <alignment vertical="center"/>
    </xf>
    <xf numFmtId="49" fontId="73" fillId="0" borderId="0" xfId="54" applyNumberFormat="1" applyFont="1" applyFill="1" applyAlignment="1" applyProtection="1">
      <alignment vertical="center" wrapText="1"/>
    </xf>
    <xf numFmtId="0" fontId="73" fillId="0" borderId="0" xfId="54" applyFont="1" applyFill="1" applyBorder="1" applyAlignment="1" applyProtection="1">
      <alignment vertical="center" wrapText="1"/>
    </xf>
    <xf numFmtId="49" fontId="73" fillId="0" borderId="0" xfId="0" applyFont="1" applyBorder="1">
      <alignment vertical="top"/>
    </xf>
    <xf numFmtId="49" fontId="73" fillId="0" borderId="0" xfId="0" applyNumberFormat="1" applyFont="1" applyAlignment="1">
      <alignment vertical="center"/>
    </xf>
    <xf numFmtId="0" fontId="73"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3"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3"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3" fillId="0" borderId="0" xfId="0" applyFont="1">
      <alignment vertical="top"/>
    </xf>
    <xf numFmtId="0" fontId="73" fillId="0" borderId="0" xfId="54" applyFont="1" applyFill="1" applyBorder="1" applyAlignment="1" applyProtection="1">
      <alignment vertical="center" wrapText="1"/>
    </xf>
    <xf numFmtId="49" fontId="73" fillId="0" borderId="0" xfId="54" applyNumberFormat="1" applyFont="1" applyFill="1" applyBorder="1" applyAlignment="1" applyProtection="1">
      <alignment vertical="center" wrapText="1"/>
    </xf>
    <xf numFmtId="0" fontId="73" fillId="0" borderId="0" xfId="54" applyFont="1" applyFill="1" applyBorder="1" applyAlignment="1" applyProtection="1">
      <alignment horizontal="center" vertical="center" wrapText="1"/>
    </xf>
    <xf numFmtId="49" fontId="73" fillId="0" borderId="0" xfId="0" applyFont="1" applyFill="1" applyBorder="1" applyProtection="1">
      <alignment vertical="top"/>
    </xf>
    <xf numFmtId="49" fontId="73" fillId="0" borderId="0" xfId="0" applyFont="1" applyBorder="1">
      <alignment vertical="top"/>
    </xf>
    <xf numFmtId="49" fontId="73" fillId="0" borderId="0" xfId="0" applyNumberFormat="1" applyFont="1" applyBorder="1" applyAlignment="1">
      <alignment vertical="center"/>
    </xf>
    <xf numFmtId="49" fontId="73"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3"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3" fillId="0" borderId="0" xfId="54" applyFont="1" applyFill="1" applyBorder="1" applyAlignment="1" applyProtection="1">
      <alignment vertical="center" wrapText="1"/>
    </xf>
    <xf numFmtId="49" fontId="73" fillId="0" borderId="0" xfId="54" applyNumberFormat="1" applyFont="1" applyFill="1" applyBorder="1" applyAlignment="1" applyProtection="1">
      <alignment vertical="center" wrapText="1"/>
    </xf>
    <xf numFmtId="0" fontId="73" fillId="0" borderId="0" xfId="54" applyFont="1" applyFill="1" applyBorder="1" applyAlignment="1" applyProtection="1">
      <alignment horizontal="center" vertical="center" wrapText="1"/>
    </xf>
    <xf numFmtId="49" fontId="73" fillId="0" borderId="0" xfId="0" applyFont="1" applyFill="1" applyBorder="1" applyProtection="1">
      <alignment vertical="top"/>
    </xf>
    <xf numFmtId="49" fontId="73" fillId="0" borderId="0" xfId="0" applyFont="1" applyBorder="1">
      <alignment vertical="top"/>
    </xf>
    <xf numFmtId="49" fontId="73" fillId="0" borderId="0" xfId="0" applyNumberFormat="1" applyFont="1" applyBorder="1" applyAlignment="1">
      <alignment vertical="center"/>
    </xf>
    <xf numFmtId="49" fontId="73"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8"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3"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1"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6"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6"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1"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3" fillId="0" borderId="0" xfId="54" applyFont="1" applyFill="1" applyAlignment="1" applyProtection="1">
      <alignment vertical="center" wrapText="1"/>
    </xf>
    <xf numFmtId="0" fontId="73" fillId="0" borderId="0" xfId="54" applyFont="1" applyFill="1" applyAlignment="1" applyProtection="1">
      <alignment vertical="center"/>
    </xf>
    <xf numFmtId="0" fontId="73" fillId="0" borderId="0" xfId="0" applyNumberFormat="1" applyFont="1" applyFill="1" applyBorder="1" applyAlignment="1">
      <alignment vertical="center"/>
    </xf>
    <xf numFmtId="49" fontId="73"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8"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79" fillId="7" borderId="0" xfId="33" applyNumberFormat="1" applyFont="1" applyFill="1" applyBorder="1" applyAlignment="1" applyProtection="1">
      <alignment horizontal="center" vertical="center" wrapText="1"/>
    </xf>
    <xf numFmtId="0" fontId="79" fillId="0" borderId="0" xfId="0" applyNumberFormat="1" applyFont="1" applyFill="1" applyBorder="1" applyAlignment="1">
      <alignment horizontal="center" vertical="center"/>
    </xf>
    <xf numFmtId="0" fontId="79" fillId="0" borderId="0" xfId="47"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3" fillId="0" borderId="0" xfId="0" applyNumberFormat="1" applyFont="1" applyFill="1" applyBorder="1" applyAlignment="1" applyProtection="1">
      <alignment vertical="center"/>
    </xf>
    <xf numFmtId="0" fontId="80"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3"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3"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2"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8" fillId="2" borderId="5" xfId="30" applyNumberFormat="1" applyFill="1" applyBorder="1" applyAlignment="1" applyProtection="1">
      <alignment horizontal="left" vertical="center" wrapText="1"/>
      <protection locked="0"/>
    </xf>
    <xf numFmtId="0" fontId="101" fillId="7" borderId="0" xfId="52" applyFont="1" applyFill="1" applyBorder="1" applyAlignment="1" applyProtection="1">
      <alignment horizontal="right" vertical="center" wrapText="1" indent="1"/>
    </xf>
    <xf numFmtId="0" fontId="102"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1"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6"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0" fontId="0" fillId="0" borderId="0" xfId="0" applyNumberFormat="1">
      <alignment vertical="top"/>
    </xf>
    <xf numFmtId="0" fontId="0" fillId="0" borderId="0" xfId="0" applyNumberFormat="1" applyAlignment="1">
      <alignment vertical="center"/>
    </xf>
    <xf numFmtId="0" fontId="0" fillId="0" borderId="5" xfId="0" applyNumberFormat="1" applyFill="1" applyBorder="1" applyAlignment="1">
      <alignment horizontal="center" vertical="center"/>
    </xf>
    <xf numFmtId="0" fontId="73"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0" fontId="0" fillId="0" borderId="0" xfId="0" applyNumberFormat="1">
      <alignment vertical="top"/>
    </xf>
    <xf numFmtId="0" fontId="29"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68" fillId="9" borderId="5" xfId="30" applyNumberFormat="1" applyFont="1" applyFill="1" applyBorder="1" applyAlignment="1" applyProtection="1">
      <alignment horizontal="left" vertical="center" wrapText="1"/>
      <protection locked="0"/>
    </xf>
    <xf numFmtId="0" fontId="18" fillId="0" borderId="0" xfId="22" applyFont="1" applyFill="1" applyBorder="1" applyAlignment="1" applyProtection="1">
      <alignment horizontal="left" vertical="top" wrapText="1"/>
    </xf>
    <xf numFmtId="49" fontId="68"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8"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1" fillId="0" borderId="0" xfId="0" applyNumberFormat="1" applyFont="1" applyFill="1" applyBorder="1" applyAlignment="1">
      <alignment horizontal="right" vertical="center"/>
    </xf>
    <xf numFmtId="0" fontId="101"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3"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33" fillId="0" borderId="17"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73"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top" wrapText="1"/>
    </xf>
    <xf numFmtId="49" fontId="56" fillId="0" borderId="0" xfId="53" applyNumberFormat="1" applyFont="1" applyFill="1" applyBorder="1" applyAlignment="1" applyProtection="1">
      <alignment horizontal="left" vertical="center" wrapText="1" indent="1"/>
    </xf>
    <xf numFmtId="49" fontId="68" fillId="9" borderId="13" xfId="30" applyNumberFormat="1" applyFont="1" applyFill="1" applyBorder="1" applyAlignment="1" applyProtection="1">
      <alignment horizontal="left" vertical="center" wrapText="1" indent="1"/>
      <protection locked="0"/>
    </xf>
    <xf numFmtId="49" fontId="68" fillId="9" borderId="15" xfId="30" applyNumberFormat="1" applyFont="1" applyFill="1" applyBorder="1" applyAlignment="1" applyProtection="1">
      <alignment horizontal="left" vertical="center" wrapText="1" indent="1"/>
      <protection locked="0"/>
    </xf>
    <xf numFmtId="49" fontId="68"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xmlns=""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xmlns=""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xmlns=""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xmlns=""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xmlns=""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xmlns=""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xmlns=""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xmlns=""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xmlns=""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xmlns=""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xmlns=""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xmlns=""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xmlns=""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xmlns=""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xmlns=""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xmlns=""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xmlns=""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xmlns=""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xmlns=""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xmlns=""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xmlns=""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xmlns=""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xmlns=""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xmlns=""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xmlns=""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xmlns=""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xmlns=""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xmlns=""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xmlns=""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xmlns=""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xmlns=""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xmlns=""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xmlns=""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xmlns=""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xmlns=""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xmlns=""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xmlns=""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xmlns=""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xmlns=""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xmlns=""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xmlns=""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xmlns=""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xmlns=""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xmlns=""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xmlns=""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xmlns=""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xmlns=""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xmlns=""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xmlns=""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xmlns=""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xmlns=""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xmlns=""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xmlns=""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xmlns=""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xmlns=""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xmlns=""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xmlns=""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xmlns=""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xmlns=""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xmlns=""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xmlns=""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xmlns=""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xmlns=""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xmlns=""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xmlns=""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xmlns=""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xmlns=""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xmlns=""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xmlns=""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xmlns=""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xmlns=""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xmlns=""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xmlns=""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xmlns=""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xmlns=""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xmlns=""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xmlns=""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xmlns=""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xmlns=""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xmlns=""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xmlns=""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xmlns=""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xmlns=""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xmlns=""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xmlns=""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xmlns=""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xmlns=""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xmlns=""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38</xdr:row>
      <xdr:rowOff>0</xdr:rowOff>
    </xdr:from>
    <xdr:ext cx="190500" cy="190500"/>
    <xdr:grpSp>
      <xdr:nvGrpSpPr>
        <xdr:cNvPr id="7" name="shCalendar" hidden="1">
          <a:extLst>
            <a:ext uri="{FF2B5EF4-FFF2-40B4-BE49-F238E27FC236}">
              <a16:creationId xmlns:a16="http://schemas.microsoft.com/office/drawing/2014/main" xmlns="" id="{00000000-0008-0000-2000-000007000000}"/>
            </a:ext>
          </a:extLst>
        </xdr:cNvPr>
        <xdr:cNvGrpSpPr>
          <a:grpSpLocks/>
        </xdr:cNvGrpSpPr>
      </xdr:nvGrpSpPr>
      <xdr:grpSpPr bwMode="auto">
        <a:xfrm>
          <a:off x="7258409" y="11050438"/>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xmlns=""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xmlns=""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xmlns=""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xmlns=""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xmlns=""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xmlns=""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xmlns=""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xmlns=""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xmlns=""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xmlns=""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xmlns=""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xmlns=""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xmlns=""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xmlns=""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xmlns=""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xmlns=""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xmlns=""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xmlns=""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xmlns=""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xmlns=""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38100</xdr:colOff>
      <xdr:row>23</xdr:row>
      <xdr:rowOff>0</xdr:rowOff>
    </xdr:from>
    <xdr:to>
      <xdr:col>34</xdr:col>
      <xdr:colOff>228600</xdr:colOff>
      <xdr:row>23</xdr:row>
      <xdr:rowOff>190500</xdr:rowOff>
    </xdr:to>
    <xdr:grpSp>
      <xdr:nvGrpSpPr>
        <xdr:cNvPr id="8" name="shCalendar" hidden="1">
          <a:extLst>
            <a:ext uri="{FF2B5EF4-FFF2-40B4-BE49-F238E27FC236}">
              <a16:creationId xmlns:a16="http://schemas.microsoft.com/office/drawing/2014/main" xmlns="" id="{00000000-0008-0000-0700-000008000000}"/>
            </a:ext>
          </a:extLst>
        </xdr:cNvPr>
        <xdr:cNvGrpSpPr>
          <a:grpSpLocks/>
        </xdr:cNvGrpSpPr>
      </xdr:nvGrpSpPr>
      <xdr:grpSpPr bwMode="auto">
        <a:xfrm>
          <a:off x="13039725" y="397192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xmlns=""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xmlns=""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xmlns=""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xmlns=""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xmlns=""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xmlns=""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ukreeva_iv/Desktop/&#1058;&#1072;&#1088;&#1080;&#1092;&#1099;%20&#1058;&#1069;&#1062;2%202024-2028%20&#1087;&#1086;%20&#1087;&#1086;&#1083;&#1091;&#1075;&#1086;&#1076;&#1080;&#1103;&#10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s>
    <sheetDataSet>
      <sheetData sheetId="0">
        <row r="13">
          <cell r="F13">
            <v>1024.25</v>
          </cell>
          <cell r="G13">
            <v>2267.8873501513331</v>
          </cell>
          <cell r="I13">
            <v>2267.8873501513331</v>
          </cell>
          <cell r="J13">
            <v>2184.0767810875218</v>
          </cell>
          <cell r="L13">
            <v>2184.0767810875218</v>
          </cell>
          <cell r="M13">
            <v>2532.3479606946366</v>
          </cell>
          <cell r="O13">
            <v>2532.3479606946366</v>
          </cell>
          <cell r="P13">
            <v>2408.821689435867</v>
          </cell>
          <cell r="R13">
            <v>2408.821689435867</v>
          </cell>
          <cell r="S13">
            <v>2832.6525333385803</v>
          </cell>
        </row>
      </sheetData>
      <sheetData sheetId="1" refreshError="1"/>
      <sheetData sheetId="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55"/>
  <cols>
    <col min="1" max="16384" width="9.140625" style="16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3.6"/>
  <cols>
    <col min="1" max="6" width="10.5703125" style="548" hidden="1" customWidth="1"/>
    <col min="7" max="8" width="9.140625" style="554" hidden="1" customWidth="1"/>
    <col min="9" max="9" width="3.7109375" style="495" customWidth="1"/>
    <col min="10" max="11" width="3.7109375" style="494" customWidth="1"/>
    <col min="12" max="12" width="12.7109375" style="487" customWidth="1"/>
    <col min="13" max="13" width="44.7109375" style="487" customWidth="1"/>
    <col min="14" max="14" width="1.7109375" style="487" hidden="1" customWidth="1"/>
    <col min="15" max="15" width="29.7109375" style="487" hidden="1" customWidth="1"/>
    <col min="16" max="17" width="23.7109375" style="487" hidden="1" customWidth="1"/>
    <col min="18" max="18" width="11.7109375" style="487" customWidth="1"/>
    <col min="19" max="19" width="3.7109375" style="487" customWidth="1"/>
    <col min="20" max="20" width="11.7109375" style="487" customWidth="1"/>
    <col min="21" max="21" width="8.5703125" style="487" hidden="1" customWidth="1"/>
    <col min="22" max="22" width="4.7109375" style="487" customWidth="1"/>
    <col min="23" max="23" width="115.7109375" style="487" customWidth="1"/>
    <col min="24" max="25" width="10.5703125" style="548"/>
    <col min="26" max="26" width="11.140625" style="548" customWidth="1"/>
    <col min="27" max="29" width="10.5703125" style="548"/>
    <col min="30" max="249" width="10.5703125" style="487"/>
    <col min="250" max="257" width="0" style="487" hidden="1" customWidth="1"/>
    <col min="258" max="258" width="3.7109375" style="487" customWidth="1"/>
    <col min="259" max="259" width="3.85546875" style="487" customWidth="1"/>
    <col min="260" max="260" width="3.7109375" style="487" customWidth="1"/>
    <col min="261" max="261" width="12.7109375" style="487" customWidth="1"/>
    <col min="262" max="262" width="52.7109375" style="487" customWidth="1"/>
    <col min="263" max="266" width="0" style="487" hidden="1" customWidth="1"/>
    <col min="267" max="267" width="12.28515625" style="487" customWidth="1"/>
    <col min="268" max="268" width="6.42578125" style="487" customWidth="1"/>
    <col min="269" max="269" width="12.28515625" style="487" customWidth="1"/>
    <col min="270" max="270" width="0" style="487" hidden="1" customWidth="1"/>
    <col min="271" max="271" width="3.7109375" style="487" customWidth="1"/>
    <col min="272" max="272" width="11.140625" style="487" bestFit="1" customWidth="1"/>
    <col min="273" max="274" width="10.5703125" style="487"/>
    <col min="275" max="275" width="11.140625" style="487" customWidth="1"/>
    <col min="276" max="505" width="10.5703125" style="487"/>
    <col min="506" max="513" width="0" style="487" hidden="1" customWidth="1"/>
    <col min="514" max="514" width="3.7109375" style="487" customWidth="1"/>
    <col min="515" max="515" width="3.85546875" style="487" customWidth="1"/>
    <col min="516" max="516" width="3.7109375" style="487" customWidth="1"/>
    <col min="517" max="517" width="12.7109375" style="487" customWidth="1"/>
    <col min="518" max="518" width="52.7109375" style="487" customWidth="1"/>
    <col min="519" max="522" width="0" style="487" hidden="1" customWidth="1"/>
    <col min="523" max="523" width="12.28515625" style="487" customWidth="1"/>
    <col min="524" max="524" width="6.42578125" style="487" customWidth="1"/>
    <col min="525" max="525" width="12.28515625" style="487" customWidth="1"/>
    <col min="526" max="526" width="0" style="487" hidden="1" customWidth="1"/>
    <col min="527" max="527" width="3.7109375" style="487" customWidth="1"/>
    <col min="528" max="528" width="11.140625" style="487" bestFit="1" customWidth="1"/>
    <col min="529" max="530" width="10.5703125" style="487"/>
    <col min="531" max="531" width="11.140625" style="487" customWidth="1"/>
    <col min="532" max="761" width="10.5703125" style="487"/>
    <col min="762" max="769" width="0" style="487" hidden="1" customWidth="1"/>
    <col min="770" max="770" width="3.7109375" style="487" customWidth="1"/>
    <col min="771" max="771" width="3.85546875" style="487" customWidth="1"/>
    <col min="772" max="772" width="3.7109375" style="487" customWidth="1"/>
    <col min="773" max="773" width="12.7109375" style="487" customWidth="1"/>
    <col min="774" max="774" width="52.7109375" style="487" customWidth="1"/>
    <col min="775" max="778" width="0" style="487" hidden="1" customWidth="1"/>
    <col min="779" max="779" width="12.28515625" style="487" customWidth="1"/>
    <col min="780" max="780" width="6.42578125" style="487" customWidth="1"/>
    <col min="781" max="781" width="12.28515625" style="487" customWidth="1"/>
    <col min="782" max="782" width="0" style="487" hidden="1" customWidth="1"/>
    <col min="783" max="783" width="3.7109375" style="487" customWidth="1"/>
    <col min="784" max="784" width="11.140625" style="487" bestFit="1" customWidth="1"/>
    <col min="785" max="786" width="10.5703125" style="487"/>
    <col min="787" max="787" width="11.140625" style="487" customWidth="1"/>
    <col min="788" max="1017" width="10.5703125" style="487"/>
    <col min="1018" max="1025" width="0" style="487" hidden="1" customWidth="1"/>
    <col min="1026" max="1026" width="3.7109375" style="487" customWidth="1"/>
    <col min="1027" max="1027" width="3.85546875" style="487" customWidth="1"/>
    <col min="1028" max="1028" width="3.7109375" style="487" customWidth="1"/>
    <col min="1029" max="1029" width="12.7109375" style="487" customWidth="1"/>
    <col min="1030" max="1030" width="52.7109375" style="487" customWidth="1"/>
    <col min="1031" max="1034" width="0" style="487" hidden="1" customWidth="1"/>
    <col min="1035" max="1035" width="12.28515625" style="487" customWidth="1"/>
    <col min="1036" max="1036" width="6.42578125" style="487" customWidth="1"/>
    <col min="1037" max="1037" width="12.28515625" style="487" customWidth="1"/>
    <col min="1038" max="1038" width="0" style="487" hidden="1" customWidth="1"/>
    <col min="1039" max="1039" width="3.7109375" style="487" customWidth="1"/>
    <col min="1040" max="1040" width="11.140625" style="487" bestFit="1" customWidth="1"/>
    <col min="1041" max="1042" width="10.5703125" style="487"/>
    <col min="1043" max="1043" width="11.140625" style="487" customWidth="1"/>
    <col min="1044" max="1273" width="10.5703125" style="487"/>
    <col min="1274" max="1281" width="0" style="487" hidden="1" customWidth="1"/>
    <col min="1282" max="1282" width="3.7109375" style="487" customWidth="1"/>
    <col min="1283" max="1283" width="3.85546875" style="487" customWidth="1"/>
    <col min="1284" max="1284" width="3.7109375" style="487" customWidth="1"/>
    <col min="1285" max="1285" width="12.7109375" style="487" customWidth="1"/>
    <col min="1286" max="1286" width="52.7109375" style="487" customWidth="1"/>
    <col min="1287" max="1290" width="0" style="487" hidden="1" customWidth="1"/>
    <col min="1291" max="1291" width="12.28515625" style="487" customWidth="1"/>
    <col min="1292" max="1292" width="6.42578125" style="487" customWidth="1"/>
    <col min="1293" max="1293" width="12.28515625" style="487" customWidth="1"/>
    <col min="1294" max="1294" width="0" style="487" hidden="1" customWidth="1"/>
    <col min="1295" max="1295" width="3.7109375" style="487" customWidth="1"/>
    <col min="1296" max="1296" width="11.140625" style="487" bestFit="1" customWidth="1"/>
    <col min="1297" max="1298" width="10.5703125" style="487"/>
    <col min="1299" max="1299" width="11.140625" style="487" customWidth="1"/>
    <col min="1300" max="1529" width="10.5703125" style="487"/>
    <col min="1530" max="1537" width="0" style="487" hidden="1" customWidth="1"/>
    <col min="1538" max="1538" width="3.7109375" style="487" customWidth="1"/>
    <col min="1539" max="1539" width="3.85546875" style="487" customWidth="1"/>
    <col min="1540" max="1540" width="3.7109375" style="487" customWidth="1"/>
    <col min="1541" max="1541" width="12.7109375" style="487" customWidth="1"/>
    <col min="1542" max="1542" width="52.7109375" style="487" customWidth="1"/>
    <col min="1543" max="1546" width="0" style="487" hidden="1" customWidth="1"/>
    <col min="1547" max="1547" width="12.28515625" style="487" customWidth="1"/>
    <col min="1548" max="1548" width="6.42578125" style="487" customWidth="1"/>
    <col min="1549" max="1549" width="12.28515625" style="487" customWidth="1"/>
    <col min="1550" max="1550" width="0" style="487" hidden="1" customWidth="1"/>
    <col min="1551" max="1551" width="3.7109375" style="487" customWidth="1"/>
    <col min="1552" max="1552" width="11.140625" style="487" bestFit="1" customWidth="1"/>
    <col min="1553" max="1554" width="10.5703125" style="487"/>
    <col min="1555" max="1555" width="11.140625" style="487" customWidth="1"/>
    <col min="1556" max="1785" width="10.5703125" style="487"/>
    <col min="1786" max="1793" width="0" style="487" hidden="1" customWidth="1"/>
    <col min="1794" max="1794" width="3.7109375" style="487" customWidth="1"/>
    <col min="1795" max="1795" width="3.85546875" style="487" customWidth="1"/>
    <col min="1796" max="1796" width="3.7109375" style="487" customWidth="1"/>
    <col min="1797" max="1797" width="12.7109375" style="487" customWidth="1"/>
    <col min="1798" max="1798" width="52.7109375" style="487" customWidth="1"/>
    <col min="1799" max="1802" width="0" style="487" hidden="1" customWidth="1"/>
    <col min="1803" max="1803" width="12.28515625" style="487" customWidth="1"/>
    <col min="1804" max="1804" width="6.42578125" style="487" customWidth="1"/>
    <col min="1805" max="1805" width="12.28515625" style="487" customWidth="1"/>
    <col min="1806" max="1806" width="0" style="487" hidden="1" customWidth="1"/>
    <col min="1807" max="1807" width="3.7109375" style="487" customWidth="1"/>
    <col min="1808" max="1808" width="11.140625" style="487" bestFit="1" customWidth="1"/>
    <col min="1809" max="1810" width="10.5703125" style="487"/>
    <col min="1811" max="1811" width="11.140625" style="487" customWidth="1"/>
    <col min="1812" max="2041" width="10.5703125" style="487"/>
    <col min="2042" max="2049" width="0" style="487" hidden="1" customWidth="1"/>
    <col min="2050" max="2050" width="3.7109375" style="487" customWidth="1"/>
    <col min="2051" max="2051" width="3.85546875" style="487" customWidth="1"/>
    <col min="2052" max="2052" width="3.7109375" style="487" customWidth="1"/>
    <col min="2053" max="2053" width="12.7109375" style="487" customWidth="1"/>
    <col min="2054" max="2054" width="52.7109375" style="487" customWidth="1"/>
    <col min="2055" max="2058" width="0" style="487" hidden="1" customWidth="1"/>
    <col min="2059" max="2059" width="12.28515625" style="487" customWidth="1"/>
    <col min="2060" max="2060" width="6.42578125" style="487" customWidth="1"/>
    <col min="2061" max="2061" width="12.28515625" style="487" customWidth="1"/>
    <col min="2062" max="2062" width="0" style="487" hidden="1" customWidth="1"/>
    <col min="2063" max="2063" width="3.7109375" style="487" customWidth="1"/>
    <col min="2064" max="2064" width="11.140625" style="487" bestFit="1" customWidth="1"/>
    <col min="2065" max="2066" width="10.5703125" style="487"/>
    <col min="2067" max="2067" width="11.140625" style="487" customWidth="1"/>
    <col min="2068" max="2297" width="10.5703125" style="487"/>
    <col min="2298" max="2305" width="0" style="487" hidden="1" customWidth="1"/>
    <col min="2306" max="2306" width="3.7109375" style="487" customWidth="1"/>
    <col min="2307" max="2307" width="3.85546875" style="487" customWidth="1"/>
    <col min="2308" max="2308" width="3.7109375" style="487" customWidth="1"/>
    <col min="2309" max="2309" width="12.7109375" style="487" customWidth="1"/>
    <col min="2310" max="2310" width="52.7109375" style="487" customWidth="1"/>
    <col min="2311" max="2314" width="0" style="487" hidden="1" customWidth="1"/>
    <col min="2315" max="2315" width="12.28515625" style="487" customWidth="1"/>
    <col min="2316" max="2316" width="6.42578125" style="487" customWidth="1"/>
    <col min="2317" max="2317" width="12.28515625" style="487" customWidth="1"/>
    <col min="2318" max="2318" width="0" style="487" hidden="1" customWidth="1"/>
    <col min="2319" max="2319" width="3.7109375" style="487" customWidth="1"/>
    <col min="2320" max="2320" width="11.140625" style="487" bestFit="1" customWidth="1"/>
    <col min="2321" max="2322" width="10.5703125" style="487"/>
    <col min="2323" max="2323" width="11.140625" style="487" customWidth="1"/>
    <col min="2324" max="2553" width="10.5703125" style="487"/>
    <col min="2554" max="2561" width="0" style="487" hidden="1" customWidth="1"/>
    <col min="2562" max="2562" width="3.7109375" style="487" customWidth="1"/>
    <col min="2563" max="2563" width="3.85546875" style="487" customWidth="1"/>
    <col min="2564" max="2564" width="3.7109375" style="487" customWidth="1"/>
    <col min="2565" max="2565" width="12.7109375" style="487" customWidth="1"/>
    <col min="2566" max="2566" width="52.7109375" style="487" customWidth="1"/>
    <col min="2567" max="2570" width="0" style="487" hidden="1" customWidth="1"/>
    <col min="2571" max="2571" width="12.28515625" style="487" customWidth="1"/>
    <col min="2572" max="2572" width="6.42578125" style="487" customWidth="1"/>
    <col min="2573" max="2573" width="12.28515625" style="487" customWidth="1"/>
    <col min="2574" max="2574" width="0" style="487" hidden="1" customWidth="1"/>
    <col min="2575" max="2575" width="3.7109375" style="487" customWidth="1"/>
    <col min="2576" max="2576" width="11.140625" style="487" bestFit="1" customWidth="1"/>
    <col min="2577" max="2578" width="10.5703125" style="487"/>
    <col min="2579" max="2579" width="11.140625" style="487" customWidth="1"/>
    <col min="2580" max="2809" width="10.5703125" style="487"/>
    <col min="2810" max="2817" width="0" style="487" hidden="1" customWidth="1"/>
    <col min="2818" max="2818" width="3.7109375" style="487" customWidth="1"/>
    <col min="2819" max="2819" width="3.85546875" style="487" customWidth="1"/>
    <col min="2820" max="2820" width="3.7109375" style="487" customWidth="1"/>
    <col min="2821" max="2821" width="12.7109375" style="487" customWidth="1"/>
    <col min="2822" max="2822" width="52.7109375" style="487" customWidth="1"/>
    <col min="2823" max="2826" width="0" style="487" hidden="1" customWidth="1"/>
    <col min="2827" max="2827" width="12.28515625" style="487" customWidth="1"/>
    <col min="2828" max="2828" width="6.42578125" style="487" customWidth="1"/>
    <col min="2829" max="2829" width="12.28515625" style="487" customWidth="1"/>
    <col min="2830" max="2830" width="0" style="487" hidden="1" customWidth="1"/>
    <col min="2831" max="2831" width="3.7109375" style="487" customWidth="1"/>
    <col min="2832" max="2832" width="11.140625" style="487" bestFit="1" customWidth="1"/>
    <col min="2833" max="2834" width="10.5703125" style="487"/>
    <col min="2835" max="2835" width="11.140625" style="487" customWidth="1"/>
    <col min="2836" max="3065" width="10.5703125" style="487"/>
    <col min="3066" max="3073" width="0" style="487" hidden="1" customWidth="1"/>
    <col min="3074" max="3074" width="3.7109375" style="487" customWidth="1"/>
    <col min="3075" max="3075" width="3.85546875" style="487" customWidth="1"/>
    <col min="3076" max="3076" width="3.7109375" style="487" customWidth="1"/>
    <col min="3077" max="3077" width="12.7109375" style="487" customWidth="1"/>
    <col min="3078" max="3078" width="52.7109375" style="487" customWidth="1"/>
    <col min="3079" max="3082" width="0" style="487" hidden="1" customWidth="1"/>
    <col min="3083" max="3083" width="12.28515625" style="487" customWidth="1"/>
    <col min="3084" max="3084" width="6.42578125" style="487" customWidth="1"/>
    <col min="3085" max="3085" width="12.28515625" style="487" customWidth="1"/>
    <col min="3086" max="3086" width="0" style="487" hidden="1" customWidth="1"/>
    <col min="3087" max="3087" width="3.7109375" style="487" customWidth="1"/>
    <col min="3088" max="3088" width="11.140625" style="487" bestFit="1" customWidth="1"/>
    <col min="3089" max="3090" width="10.5703125" style="487"/>
    <col min="3091" max="3091" width="11.140625" style="487" customWidth="1"/>
    <col min="3092" max="3321" width="10.5703125" style="487"/>
    <col min="3322" max="3329" width="0" style="487" hidden="1" customWidth="1"/>
    <col min="3330" max="3330" width="3.7109375" style="487" customWidth="1"/>
    <col min="3331" max="3331" width="3.85546875" style="487" customWidth="1"/>
    <col min="3332" max="3332" width="3.7109375" style="487" customWidth="1"/>
    <col min="3333" max="3333" width="12.7109375" style="487" customWidth="1"/>
    <col min="3334" max="3334" width="52.7109375" style="487" customWidth="1"/>
    <col min="3335" max="3338" width="0" style="487" hidden="1" customWidth="1"/>
    <col min="3339" max="3339" width="12.28515625" style="487" customWidth="1"/>
    <col min="3340" max="3340" width="6.42578125" style="487" customWidth="1"/>
    <col min="3341" max="3341" width="12.28515625" style="487" customWidth="1"/>
    <col min="3342" max="3342" width="0" style="487" hidden="1" customWidth="1"/>
    <col min="3343" max="3343" width="3.7109375" style="487" customWidth="1"/>
    <col min="3344" max="3344" width="11.140625" style="487" bestFit="1" customWidth="1"/>
    <col min="3345" max="3346" width="10.5703125" style="487"/>
    <col min="3347" max="3347" width="11.140625" style="487" customWidth="1"/>
    <col min="3348" max="3577" width="10.5703125" style="487"/>
    <col min="3578" max="3585" width="0" style="487" hidden="1" customWidth="1"/>
    <col min="3586" max="3586" width="3.7109375" style="487" customWidth="1"/>
    <col min="3587" max="3587" width="3.85546875" style="487" customWidth="1"/>
    <col min="3588" max="3588" width="3.7109375" style="487" customWidth="1"/>
    <col min="3589" max="3589" width="12.7109375" style="487" customWidth="1"/>
    <col min="3590" max="3590" width="52.7109375" style="487" customWidth="1"/>
    <col min="3591" max="3594" width="0" style="487" hidden="1" customWidth="1"/>
    <col min="3595" max="3595" width="12.28515625" style="487" customWidth="1"/>
    <col min="3596" max="3596" width="6.42578125" style="487" customWidth="1"/>
    <col min="3597" max="3597" width="12.28515625" style="487" customWidth="1"/>
    <col min="3598" max="3598" width="0" style="487" hidden="1" customWidth="1"/>
    <col min="3599" max="3599" width="3.7109375" style="487" customWidth="1"/>
    <col min="3600" max="3600" width="11.140625" style="487" bestFit="1" customWidth="1"/>
    <col min="3601" max="3602" width="10.5703125" style="487"/>
    <col min="3603" max="3603" width="11.140625" style="487" customWidth="1"/>
    <col min="3604" max="3833" width="10.5703125" style="487"/>
    <col min="3834" max="3841" width="0" style="487" hidden="1" customWidth="1"/>
    <col min="3842" max="3842" width="3.7109375" style="487" customWidth="1"/>
    <col min="3843" max="3843" width="3.85546875" style="487" customWidth="1"/>
    <col min="3844" max="3844" width="3.7109375" style="487" customWidth="1"/>
    <col min="3845" max="3845" width="12.7109375" style="487" customWidth="1"/>
    <col min="3846" max="3846" width="52.7109375" style="487" customWidth="1"/>
    <col min="3847" max="3850" width="0" style="487" hidden="1" customWidth="1"/>
    <col min="3851" max="3851" width="12.28515625" style="487" customWidth="1"/>
    <col min="3852" max="3852" width="6.42578125" style="487" customWidth="1"/>
    <col min="3853" max="3853" width="12.28515625" style="487" customWidth="1"/>
    <col min="3854" max="3854" width="0" style="487" hidden="1" customWidth="1"/>
    <col min="3855" max="3855" width="3.7109375" style="487" customWidth="1"/>
    <col min="3856" max="3856" width="11.140625" style="487" bestFit="1" customWidth="1"/>
    <col min="3857" max="3858" width="10.5703125" style="487"/>
    <col min="3859" max="3859" width="11.140625" style="487" customWidth="1"/>
    <col min="3860" max="4089" width="10.5703125" style="487"/>
    <col min="4090" max="4097" width="0" style="487" hidden="1" customWidth="1"/>
    <col min="4098" max="4098" width="3.7109375" style="487" customWidth="1"/>
    <col min="4099" max="4099" width="3.85546875" style="487" customWidth="1"/>
    <col min="4100" max="4100" width="3.7109375" style="487" customWidth="1"/>
    <col min="4101" max="4101" width="12.7109375" style="487" customWidth="1"/>
    <col min="4102" max="4102" width="52.7109375" style="487" customWidth="1"/>
    <col min="4103" max="4106" width="0" style="487" hidden="1" customWidth="1"/>
    <col min="4107" max="4107" width="12.28515625" style="487" customWidth="1"/>
    <col min="4108" max="4108" width="6.42578125" style="487" customWidth="1"/>
    <col min="4109" max="4109" width="12.28515625" style="487" customWidth="1"/>
    <col min="4110" max="4110" width="0" style="487" hidden="1" customWidth="1"/>
    <col min="4111" max="4111" width="3.7109375" style="487" customWidth="1"/>
    <col min="4112" max="4112" width="11.140625" style="487" bestFit="1" customWidth="1"/>
    <col min="4113" max="4114" width="10.5703125" style="487"/>
    <col min="4115" max="4115" width="11.140625" style="487" customWidth="1"/>
    <col min="4116" max="4345" width="10.5703125" style="487"/>
    <col min="4346" max="4353" width="0" style="487" hidden="1" customWidth="1"/>
    <col min="4354" max="4354" width="3.7109375" style="487" customWidth="1"/>
    <col min="4355" max="4355" width="3.85546875" style="487" customWidth="1"/>
    <col min="4356" max="4356" width="3.7109375" style="487" customWidth="1"/>
    <col min="4357" max="4357" width="12.7109375" style="487" customWidth="1"/>
    <col min="4358" max="4358" width="52.7109375" style="487" customWidth="1"/>
    <col min="4359" max="4362" width="0" style="487" hidden="1" customWidth="1"/>
    <col min="4363" max="4363" width="12.28515625" style="487" customWidth="1"/>
    <col min="4364" max="4364" width="6.42578125" style="487" customWidth="1"/>
    <col min="4365" max="4365" width="12.28515625" style="487" customWidth="1"/>
    <col min="4366" max="4366" width="0" style="487" hidden="1" customWidth="1"/>
    <col min="4367" max="4367" width="3.7109375" style="487" customWidth="1"/>
    <col min="4368" max="4368" width="11.140625" style="487" bestFit="1" customWidth="1"/>
    <col min="4369" max="4370" width="10.5703125" style="487"/>
    <col min="4371" max="4371" width="11.140625" style="487" customWidth="1"/>
    <col min="4372" max="4601" width="10.5703125" style="487"/>
    <col min="4602" max="4609" width="0" style="487" hidden="1" customWidth="1"/>
    <col min="4610" max="4610" width="3.7109375" style="487" customWidth="1"/>
    <col min="4611" max="4611" width="3.85546875" style="487" customWidth="1"/>
    <col min="4612" max="4612" width="3.7109375" style="487" customWidth="1"/>
    <col min="4613" max="4613" width="12.7109375" style="487" customWidth="1"/>
    <col min="4614" max="4614" width="52.7109375" style="487" customWidth="1"/>
    <col min="4615" max="4618" width="0" style="487" hidden="1" customWidth="1"/>
    <col min="4619" max="4619" width="12.28515625" style="487" customWidth="1"/>
    <col min="4620" max="4620" width="6.42578125" style="487" customWidth="1"/>
    <col min="4621" max="4621" width="12.28515625" style="487" customWidth="1"/>
    <col min="4622" max="4622" width="0" style="487" hidden="1" customWidth="1"/>
    <col min="4623" max="4623" width="3.7109375" style="487" customWidth="1"/>
    <col min="4624" max="4624" width="11.140625" style="487" bestFit="1" customWidth="1"/>
    <col min="4625" max="4626" width="10.5703125" style="487"/>
    <col min="4627" max="4627" width="11.140625" style="487" customWidth="1"/>
    <col min="4628" max="4857" width="10.5703125" style="487"/>
    <col min="4858" max="4865" width="0" style="487" hidden="1" customWidth="1"/>
    <col min="4866" max="4866" width="3.7109375" style="487" customWidth="1"/>
    <col min="4867" max="4867" width="3.85546875" style="487" customWidth="1"/>
    <col min="4868" max="4868" width="3.7109375" style="487" customWidth="1"/>
    <col min="4869" max="4869" width="12.7109375" style="487" customWidth="1"/>
    <col min="4870" max="4870" width="52.7109375" style="487" customWidth="1"/>
    <col min="4871" max="4874" width="0" style="487" hidden="1" customWidth="1"/>
    <col min="4875" max="4875" width="12.28515625" style="487" customWidth="1"/>
    <col min="4876" max="4876" width="6.42578125" style="487" customWidth="1"/>
    <col min="4877" max="4877" width="12.28515625" style="487" customWidth="1"/>
    <col min="4878" max="4878" width="0" style="487" hidden="1" customWidth="1"/>
    <col min="4879" max="4879" width="3.7109375" style="487" customWidth="1"/>
    <col min="4880" max="4880" width="11.140625" style="487" bestFit="1" customWidth="1"/>
    <col min="4881" max="4882" width="10.5703125" style="487"/>
    <col min="4883" max="4883" width="11.140625" style="487" customWidth="1"/>
    <col min="4884" max="5113" width="10.5703125" style="487"/>
    <col min="5114" max="5121" width="0" style="487" hidden="1" customWidth="1"/>
    <col min="5122" max="5122" width="3.7109375" style="487" customWidth="1"/>
    <col min="5123" max="5123" width="3.85546875" style="487" customWidth="1"/>
    <col min="5124" max="5124" width="3.7109375" style="487" customWidth="1"/>
    <col min="5125" max="5125" width="12.7109375" style="487" customWidth="1"/>
    <col min="5126" max="5126" width="52.7109375" style="487" customWidth="1"/>
    <col min="5127" max="5130" width="0" style="487" hidden="1" customWidth="1"/>
    <col min="5131" max="5131" width="12.28515625" style="487" customWidth="1"/>
    <col min="5132" max="5132" width="6.42578125" style="487" customWidth="1"/>
    <col min="5133" max="5133" width="12.28515625" style="487" customWidth="1"/>
    <col min="5134" max="5134" width="0" style="487" hidden="1" customWidth="1"/>
    <col min="5135" max="5135" width="3.7109375" style="487" customWidth="1"/>
    <col min="5136" max="5136" width="11.140625" style="487" bestFit="1" customWidth="1"/>
    <col min="5137" max="5138" width="10.5703125" style="487"/>
    <col min="5139" max="5139" width="11.140625" style="487" customWidth="1"/>
    <col min="5140" max="5369" width="10.5703125" style="487"/>
    <col min="5370" max="5377" width="0" style="487" hidden="1" customWidth="1"/>
    <col min="5378" max="5378" width="3.7109375" style="487" customWidth="1"/>
    <col min="5379" max="5379" width="3.85546875" style="487" customWidth="1"/>
    <col min="5380" max="5380" width="3.7109375" style="487" customWidth="1"/>
    <col min="5381" max="5381" width="12.7109375" style="487" customWidth="1"/>
    <col min="5382" max="5382" width="52.7109375" style="487" customWidth="1"/>
    <col min="5383" max="5386" width="0" style="487" hidden="1" customWidth="1"/>
    <col min="5387" max="5387" width="12.28515625" style="487" customWidth="1"/>
    <col min="5388" max="5388" width="6.42578125" style="487" customWidth="1"/>
    <col min="5389" max="5389" width="12.28515625" style="487" customWidth="1"/>
    <col min="5390" max="5390" width="0" style="487" hidden="1" customWidth="1"/>
    <col min="5391" max="5391" width="3.7109375" style="487" customWidth="1"/>
    <col min="5392" max="5392" width="11.140625" style="487" bestFit="1" customWidth="1"/>
    <col min="5393" max="5394" width="10.5703125" style="487"/>
    <col min="5395" max="5395" width="11.140625" style="487" customWidth="1"/>
    <col min="5396" max="5625" width="10.5703125" style="487"/>
    <col min="5626" max="5633" width="0" style="487" hidden="1" customWidth="1"/>
    <col min="5634" max="5634" width="3.7109375" style="487" customWidth="1"/>
    <col min="5635" max="5635" width="3.85546875" style="487" customWidth="1"/>
    <col min="5636" max="5636" width="3.7109375" style="487" customWidth="1"/>
    <col min="5637" max="5637" width="12.7109375" style="487" customWidth="1"/>
    <col min="5638" max="5638" width="52.7109375" style="487" customWidth="1"/>
    <col min="5639" max="5642" width="0" style="487" hidden="1" customWidth="1"/>
    <col min="5643" max="5643" width="12.28515625" style="487" customWidth="1"/>
    <col min="5644" max="5644" width="6.42578125" style="487" customWidth="1"/>
    <col min="5645" max="5645" width="12.28515625" style="487" customWidth="1"/>
    <col min="5646" max="5646" width="0" style="487" hidden="1" customWidth="1"/>
    <col min="5647" max="5647" width="3.7109375" style="487" customWidth="1"/>
    <col min="5648" max="5648" width="11.140625" style="487" bestFit="1" customWidth="1"/>
    <col min="5649" max="5650" width="10.5703125" style="487"/>
    <col min="5651" max="5651" width="11.140625" style="487" customWidth="1"/>
    <col min="5652" max="5881" width="10.5703125" style="487"/>
    <col min="5882" max="5889" width="0" style="487" hidden="1" customWidth="1"/>
    <col min="5890" max="5890" width="3.7109375" style="487" customWidth="1"/>
    <col min="5891" max="5891" width="3.85546875" style="487" customWidth="1"/>
    <col min="5892" max="5892" width="3.7109375" style="487" customWidth="1"/>
    <col min="5893" max="5893" width="12.7109375" style="487" customWidth="1"/>
    <col min="5894" max="5894" width="52.7109375" style="487" customWidth="1"/>
    <col min="5895" max="5898" width="0" style="487" hidden="1" customWidth="1"/>
    <col min="5899" max="5899" width="12.28515625" style="487" customWidth="1"/>
    <col min="5900" max="5900" width="6.42578125" style="487" customWidth="1"/>
    <col min="5901" max="5901" width="12.28515625" style="487" customWidth="1"/>
    <col min="5902" max="5902" width="0" style="487" hidden="1" customWidth="1"/>
    <col min="5903" max="5903" width="3.7109375" style="487" customWidth="1"/>
    <col min="5904" max="5904" width="11.140625" style="487" bestFit="1" customWidth="1"/>
    <col min="5905" max="5906" width="10.5703125" style="487"/>
    <col min="5907" max="5907" width="11.140625" style="487" customWidth="1"/>
    <col min="5908" max="6137" width="10.5703125" style="487"/>
    <col min="6138" max="6145" width="0" style="487" hidden="1" customWidth="1"/>
    <col min="6146" max="6146" width="3.7109375" style="487" customWidth="1"/>
    <col min="6147" max="6147" width="3.85546875" style="487" customWidth="1"/>
    <col min="6148" max="6148" width="3.7109375" style="487" customWidth="1"/>
    <col min="6149" max="6149" width="12.7109375" style="487" customWidth="1"/>
    <col min="6150" max="6150" width="52.7109375" style="487" customWidth="1"/>
    <col min="6151" max="6154" width="0" style="487" hidden="1" customWidth="1"/>
    <col min="6155" max="6155" width="12.28515625" style="487" customWidth="1"/>
    <col min="6156" max="6156" width="6.42578125" style="487" customWidth="1"/>
    <col min="6157" max="6157" width="12.28515625" style="487" customWidth="1"/>
    <col min="6158" max="6158" width="0" style="487" hidden="1" customWidth="1"/>
    <col min="6159" max="6159" width="3.7109375" style="487" customWidth="1"/>
    <col min="6160" max="6160" width="11.140625" style="487" bestFit="1" customWidth="1"/>
    <col min="6161" max="6162" width="10.5703125" style="487"/>
    <col min="6163" max="6163" width="11.140625" style="487" customWidth="1"/>
    <col min="6164" max="6393" width="10.5703125" style="487"/>
    <col min="6394" max="6401" width="0" style="487" hidden="1" customWidth="1"/>
    <col min="6402" max="6402" width="3.7109375" style="487" customWidth="1"/>
    <col min="6403" max="6403" width="3.85546875" style="487" customWidth="1"/>
    <col min="6404" max="6404" width="3.7109375" style="487" customWidth="1"/>
    <col min="6405" max="6405" width="12.7109375" style="487" customWidth="1"/>
    <col min="6406" max="6406" width="52.7109375" style="487" customWidth="1"/>
    <col min="6407" max="6410" width="0" style="487" hidden="1" customWidth="1"/>
    <col min="6411" max="6411" width="12.28515625" style="487" customWidth="1"/>
    <col min="6412" max="6412" width="6.42578125" style="487" customWidth="1"/>
    <col min="6413" max="6413" width="12.28515625" style="487" customWidth="1"/>
    <col min="6414" max="6414" width="0" style="487" hidden="1" customWidth="1"/>
    <col min="6415" max="6415" width="3.7109375" style="487" customWidth="1"/>
    <col min="6416" max="6416" width="11.140625" style="487" bestFit="1" customWidth="1"/>
    <col min="6417" max="6418" width="10.5703125" style="487"/>
    <col min="6419" max="6419" width="11.140625" style="487" customWidth="1"/>
    <col min="6420" max="6649" width="10.5703125" style="487"/>
    <col min="6650" max="6657" width="0" style="487" hidden="1" customWidth="1"/>
    <col min="6658" max="6658" width="3.7109375" style="487" customWidth="1"/>
    <col min="6659" max="6659" width="3.85546875" style="487" customWidth="1"/>
    <col min="6660" max="6660" width="3.7109375" style="487" customWidth="1"/>
    <col min="6661" max="6661" width="12.7109375" style="487" customWidth="1"/>
    <col min="6662" max="6662" width="52.7109375" style="487" customWidth="1"/>
    <col min="6663" max="6666" width="0" style="487" hidden="1" customWidth="1"/>
    <col min="6667" max="6667" width="12.28515625" style="487" customWidth="1"/>
    <col min="6668" max="6668" width="6.42578125" style="487" customWidth="1"/>
    <col min="6669" max="6669" width="12.28515625" style="487" customWidth="1"/>
    <col min="6670" max="6670" width="0" style="487" hidden="1" customWidth="1"/>
    <col min="6671" max="6671" width="3.7109375" style="487" customWidth="1"/>
    <col min="6672" max="6672" width="11.140625" style="487" bestFit="1" customWidth="1"/>
    <col min="6673" max="6674" width="10.5703125" style="487"/>
    <col min="6675" max="6675" width="11.140625" style="487" customWidth="1"/>
    <col min="6676" max="6905" width="10.5703125" style="487"/>
    <col min="6906" max="6913" width="0" style="487" hidden="1" customWidth="1"/>
    <col min="6914" max="6914" width="3.7109375" style="487" customWidth="1"/>
    <col min="6915" max="6915" width="3.85546875" style="487" customWidth="1"/>
    <col min="6916" max="6916" width="3.7109375" style="487" customWidth="1"/>
    <col min="6917" max="6917" width="12.7109375" style="487" customWidth="1"/>
    <col min="6918" max="6918" width="52.7109375" style="487" customWidth="1"/>
    <col min="6919" max="6922" width="0" style="487" hidden="1" customWidth="1"/>
    <col min="6923" max="6923" width="12.28515625" style="487" customWidth="1"/>
    <col min="6924" max="6924" width="6.42578125" style="487" customWidth="1"/>
    <col min="6925" max="6925" width="12.28515625" style="487" customWidth="1"/>
    <col min="6926" max="6926" width="0" style="487" hidden="1" customWidth="1"/>
    <col min="6927" max="6927" width="3.7109375" style="487" customWidth="1"/>
    <col min="6928" max="6928" width="11.140625" style="487" bestFit="1" customWidth="1"/>
    <col min="6929" max="6930" width="10.5703125" style="487"/>
    <col min="6931" max="6931" width="11.140625" style="487" customWidth="1"/>
    <col min="6932" max="7161" width="10.5703125" style="487"/>
    <col min="7162" max="7169" width="0" style="487" hidden="1" customWidth="1"/>
    <col min="7170" max="7170" width="3.7109375" style="487" customWidth="1"/>
    <col min="7171" max="7171" width="3.85546875" style="487" customWidth="1"/>
    <col min="7172" max="7172" width="3.7109375" style="487" customWidth="1"/>
    <col min="7173" max="7173" width="12.7109375" style="487" customWidth="1"/>
    <col min="7174" max="7174" width="52.7109375" style="487" customWidth="1"/>
    <col min="7175" max="7178" width="0" style="487" hidden="1" customWidth="1"/>
    <col min="7179" max="7179" width="12.28515625" style="487" customWidth="1"/>
    <col min="7180" max="7180" width="6.42578125" style="487" customWidth="1"/>
    <col min="7181" max="7181" width="12.28515625" style="487" customWidth="1"/>
    <col min="7182" max="7182" width="0" style="487" hidden="1" customWidth="1"/>
    <col min="7183" max="7183" width="3.7109375" style="487" customWidth="1"/>
    <col min="7184" max="7184" width="11.140625" style="487" bestFit="1" customWidth="1"/>
    <col min="7185" max="7186" width="10.5703125" style="487"/>
    <col min="7187" max="7187" width="11.140625" style="487" customWidth="1"/>
    <col min="7188" max="7417" width="10.5703125" style="487"/>
    <col min="7418" max="7425" width="0" style="487" hidden="1" customWidth="1"/>
    <col min="7426" max="7426" width="3.7109375" style="487" customWidth="1"/>
    <col min="7427" max="7427" width="3.85546875" style="487" customWidth="1"/>
    <col min="7428" max="7428" width="3.7109375" style="487" customWidth="1"/>
    <col min="7429" max="7429" width="12.7109375" style="487" customWidth="1"/>
    <col min="7430" max="7430" width="52.7109375" style="487" customWidth="1"/>
    <col min="7431" max="7434" width="0" style="487" hidden="1" customWidth="1"/>
    <col min="7435" max="7435" width="12.28515625" style="487" customWidth="1"/>
    <col min="7436" max="7436" width="6.42578125" style="487" customWidth="1"/>
    <col min="7437" max="7437" width="12.28515625" style="487" customWidth="1"/>
    <col min="7438" max="7438" width="0" style="487" hidden="1" customWidth="1"/>
    <col min="7439" max="7439" width="3.7109375" style="487" customWidth="1"/>
    <col min="7440" max="7440" width="11.140625" style="487" bestFit="1" customWidth="1"/>
    <col min="7441" max="7442" width="10.5703125" style="487"/>
    <col min="7443" max="7443" width="11.140625" style="487" customWidth="1"/>
    <col min="7444" max="7673" width="10.5703125" style="487"/>
    <col min="7674" max="7681" width="0" style="487" hidden="1" customWidth="1"/>
    <col min="7682" max="7682" width="3.7109375" style="487" customWidth="1"/>
    <col min="7683" max="7683" width="3.85546875" style="487" customWidth="1"/>
    <col min="7684" max="7684" width="3.7109375" style="487" customWidth="1"/>
    <col min="7685" max="7685" width="12.7109375" style="487" customWidth="1"/>
    <col min="7686" max="7686" width="52.7109375" style="487" customWidth="1"/>
    <col min="7687" max="7690" width="0" style="487" hidden="1" customWidth="1"/>
    <col min="7691" max="7691" width="12.28515625" style="487" customWidth="1"/>
    <col min="7692" max="7692" width="6.42578125" style="487" customWidth="1"/>
    <col min="7693" max="7693" width="12.28515625" style="487" customWidth="1"/>
    <col min="7694" max="7694" width="0" style="487" hidden="1" customWidth="1"/>
    <col min="7695" max="7695" width="3.7109375" style="487" customWidth="1"/>
    <col min="7696" max="7696" width="11.140625" style="487" bestFit="1" customWidth="1"/>
    <col min="7697" max="7698" width="10.5703125" style="487"/>
    <col min="7699" max="7699" width="11.140625" style="487" customWidth="1"/>
    <col min="7700" max="7929" width="10.5703125" style="487"/>
    <col min="7930" max="7937" width="0" style="487" hidden="1" customWidth="1"/>
    <col min="7938" max="7938" width="3.7109375" style="487" customWidth="1"/>
    <col min="7939" max="7939" width="3.85546875" style="487" customWidth="1"/>
    <col min="7940" max="7940" width="3.7109375" style="487" customWidth="1"/>
    <col min="7941" max="7941" width="12.7109375" style="487" customWidth="1"/>
    <col min="7942" max="7942" width="52.7109375" style="487" customWidth="1"/>
    <col min="7943" max="7946" width="0" style="487" hidden="1" customWidth="1"/>
    <col min="7947" max="7947" width="12.28515625" style="487" customWidth="1"/>
    <col min="7948" max="7948" width="6.42578125" style="487" customWidth="1"/>
    <col min="7949" max="7949" width="12.28515625" style="487" customWidth="1"/>
    <col min="7950" max="7950" width="0" style="487" hidden="1" customWidth="1"/>
    <col min="7951" max="7951" width="3.7109375" style="487" customWidth="1"/>
    <col min="7952" max="7952" width="11.140625" style="487" bestFit="1" customWidth="1"/>
    <col min="7953" max="7954" width="10.5703125" style="487"/>
    <col min="7955" max="7955" width="11.140625" style="487" customWidth="1"/>
    <col min="7956" max="8185" width="10.5703125" style="487"/>
    <col min="8186" max="8193" width="0" style="487" hidden="1" customWidth="1"/>
    <col min="8194" max="8194" width="3.7109375" style="487" customWidth="1"/>
    <col min="8195" max="8195" width="3.85546875" style="487" customWidth="1"/>
    <col min="8196" max="8196" width="3.7109375" style="487" customWidth="1"/>
    <col min="8197" max="8197" width="12.7109375" style="487" customWidth="1"/>
    <col min="8198" max="8198" width="52.7109375" style="487" customWidth="1"/>
    <col min="8199" max="8202" width="0" style="487" hidden="1" customWidth="1"/>
    <col min="8203" max="8203" width="12.28515625" style="487" customWidth="1"/>
    <col min="8204" max="8204" width="6.42578125" style="487" customWidth="1"/>
    <col min="8205" max="8205" width="12.28515625" style="487" customWidth="1"/>
    <col min="8206" max="8206" width="0" style="487" hidden="1" customWidth="1"/>
    <col min="8207" max="8207" width="3.7109375" style="487" customWidth="1"/>
    <col min="8208" max="8208" width="11.140625" style="487" bestFit="1" customWidth="1"/>
    <col min="8209" max="8210" width="10.5703125" style="487"/>
    <col min="8211" max="8211" width="11.140625" style="487" customWidth="1"/>
    <col min="8212" max="8441" width="10.5703125" style="487"/>
    <col min="8442" max="8449" width="0" style="487" hidden="1" customWidth="1"/>
    <col min="8450" max="8450" width="3.7109375" style="487" customWidth="1"/>
    <col min="8451" max="8451" width="3.85546875" style="487" customWidth="1"/>
    <col min="8452" max="8452" width="3.7109375" style="487" customWidth="1"/>
    <col min="8453" max="8453" width="12.7109375" style="487" customWidth="1"/>
    <col min="8454" max="8454" width="52.7109375" style="487" customWidth="1"/>
    <col min="8455" max="8458" width="0" style="487" hidden="1" customWidth="1"/>
    <col min="8459" max="8459" width="12.28515625" style="487" customWidth="1"/>
    <col min="8460" max="8460" width="6.42578125" style="487" customWidth="1"/>
    <col min="8461" max="8461" width="12.28515625" style="487" customWidth="1"/>
    <col min="8462" max="8462" width="0" style="487" hidden="1" customWidth="1"/>
    <col min="8463" max="8463" width="3.7109375" style="487" customWidth="1"/>
    <col min="8464" max="8464" width="11.140625" style="487" bestFit="1" customWidth="1"/>
    <col min="8465" max="8466" width="10.5703125" style="487"/>
    <col min="8467" max="8467" width="11.140625" style="487" customWidth="1"/>
    <col min="8468" max="8697" width="10.5703125" style="487"/>
    <col min="8698" max="8705" width="0" style="487" hidden="1" customWidth="1"/>
    <col min="8706" max="8706" width="3.7109375" style="487" customWidth="1"/>
    <col min="8707" max="8707" width="3.85546875" style="487" customWidth="1"/>
    <col min="8708" max="8708" width="3.7109375" style="487" customWidth="1"/>
    <col min="8709" max="8709" width="12.7109375" style="487" customWidth="1"/>
    <col min="8710" max="8710" width="52.7109375" style="487" customWidth="1"/>
    <col min="8711" max="8714" width="0" style="487" hidden="1" customWidth="1"/>
    <col min="8715" max="8715" width="12.28515625" style="487" customWidth="1"/>
    <col min="8716" max="8716" width="6.42578125" style="487" customWidth="1"/>
    <col min="8717" max="8717" width="12.28515625" style="487" customWidth="1"/>
    <col min="8718" max="8718" width="0" style="487" hidden="1" customWidth="1"/>
    <col min="8719" max="8719" width="3.7109375" style="487" customWidth="1"/>
    <col min="8720" max="8720" width="11.140625" style="487" bestFit="1" customWidth="1"/>
    <col min="8721" max="8722" width="10.5703125" style="487"/>
    <col min="8723" max="8723" width="11.140625" style="487" customWidth="1"/>
    <col min="8724" max="8953" width="10.5703125" style="487"/>
    <col min="8954" max="8961" width="0" style="487" hidden="1" customWidth="1"/>
    <col min="8962" max="8962" width="3.7109375" style="487" customWidth="1"/>
    <col min="8963" max="8963" width="3.85546875" style="487" customWidth="1"/>
    <col min="8964" max="8964" width="3.7109375" style="487" customWidth="1"/>
    <col min="8965" max="8965" width="12.7109375" style="487" customWidth="1"/>
    <col min="8966" max="8966" width="52.7109375" style="487" customWidth="1"/>
    <col min="8967" max="8970" width="0" style="487" hidden="1" customWidth="1"/>
    <col min="8971" max="8971" width="12.28515625" style="487" customWidth="1"/>
    <col min="8972" max="8972" width="6.42578125" style="487" customWidth="1"/>
    <col min="8973" max="8973" width="12.28515625" style="487" customWidth="1"/>
    <col min="8974" max="8974" width="0" style="487" hidden="1" customWidth="1"/>
    <col min="8975" max="8975" width="3.7109375" style="487" customWidth="1"/>
    <col min="8976" max="8976" width="11.140625" style="487" bestFit="1" customWidth="1"/>
    <col min="8977" max="8978" width="10.5703125" style="487"/>
    <col min="8979" max="8979" width="11.140625" style="487" customWidth="1"/>
    <col min="8980" max="9209" width="10.5703125" style="487"/>
    <col min="9210" max="9217" width="0" style="487" hidden="1" customWidth="1"/>
    <col min="9218" max="9218" width="3.7109375" style="487" customWidth="1"/>
    <col min="9219" max="9219" width="3.85546875" style="487" customWidth="1"/>
    <col min="9220" max="9220" width="3.7109375" style="487" customWidth="1"/>
    <col min="9221" max="9221" width="12.7109375" style="487" customWidth="1"/>
    <col min="9222" max="9222" width="52.7109375" style="487" customWidth="1"/>
    <col min="9223" max="9226" width="0" style="487" hidden="1" customWidth="1"/>
    <col min="9227" max="9227" width="12.28515625" style="487" customWidth="1"/>
    <col min="9228" max="9228" width="6.42578125" style="487" customWidth="1"/>
    <col min="9229" max="9229" width="12.28515625" style="487" customWidth="1"/>
    <col min="9230" max="9230" width="0" style="487" hidden="1" customWidth="1"/>
    <col min="9231" max="9231" width="3.7109375" style="487" customWidth="1"/>
    <col min="9232" max="9232" width="11.140625" style="487" bestFit="1" customWidth="1"/>
    <col min="9233" max="9234" width="10.5703125" style="487"/>
    <col min="9235" max="9235" width="11.140625" style="487" customWidth="1"/>
    <col min="9236" max="9465" width="10.5703125" style="487"/>
    <col min="9466" max="9473" width="0" style="487" hidden="1" customWidth="1"/>
    <col min="9474" max="9474" width="3.7109375" style="487" customWidth="1"/>
    <col min="9475" max="9475" width="3.85546875" style="487" customWidth="1"/>
    <col min="9476" max="9476" width="3.7109375" style="487" customWidth="1"/>
    <col min="9477" max="9477" width="12.7109375" style="487" customWidth="1"/>
    <col min="9478" max="9478" width="52.7109375" style="487" customWidth="1"/>
    <col min="9479" max="9482" width="0" style="487" hidden="1" customWidth="1"/>
    <col min="9483" max="9483" width="12.28515625" style="487" customWidth="1"/>
    <col min="9484" max="9484" width="6.42578125" style="487" customWidth="1"/>
    <col min="9485" max="9485" width="12.28515625" style="487" customWidth="1"/>
    <col min="9486" max="9486" width="0" style="487" hidden="1" customWidth="1"/>
    <col min="9487" max="9487" width="3.7109375" style="487" customWidth="1"/>
    <col min="9488" max="9488" width="11.140625" style="487" bestFit="1" customWidth="1"/>
    <col min="9489" max="9490" width="10.5703125" style="487"/>
    <col min="9491" max="9491" width="11.140625" style="487" customWidth="1"/>
    <col min="9492" max="9721" width="10.5703125" style="487"/>
    <col min="9722" max="9729" width="0" style="487" hidden="1" customWidth="1"/>
    <col min="9730" max="9730" width="3.7109375" style="487" customWidth="1"/>
    <col min="9731" max="9731" width="3.85546875" style="487" customWidth="1"/>
    <col min="9732" max="9732" width="3.7109375" style="487" customWidth="1"/>
    <col min="9733" max="9733" width="12.7109375" style="487" customWidth="1"/>
    <col min="9734" max="9734" width="52.7109375" style="487" customWidth="1"/>
    <col min="9735" max="9738" width="0" style="487" hidden="1" customWidth="1"/>
    <col min="9739" max="9739" width="12.28515625" style="487" customWidth="1"/>
    <col min="9740" max="9740" width="6.42578125" style="487" customWidth="1"/>
    <col min="9741" max="9741" width="12.28515625" style="487" customWidth="1"/>
    <col min="9742" max="9742" width="0" style="487" hidden="1" customWidth="1"/>
    <col min="9743" max="9743" width="3.7109375" style="487" customWidth="1"/>
    <col min="9744" max="9744" width="11.140625" style="487" bestFit="1" customWidth="1"/>
    <col min="9745" max="9746" width="10.5703125" style="487"/>
    <col min="9747" max="9747" width="11.140625" style="487" customWidth="1"/>
    <col min="9748" max="9977" width="10.5703125" style="487"/>
    <col min="9978" max="9985" width="0" style="487" hidden="1" customWidth="1"/>
    <col min="9986" max="9986" width="3.7109375" style="487" customWidth="1"/>
    <col min="9987" max="9987" width="3.85546875" style="487" customWidth="1"/>
    <col min="9988" max="9988" width="3.7109375" style="487" customWidth="1"/>
    <col min="9989" max="9989" width="12.7109375" style="487" customWidth="1"/>
    <col min="9990" max="9990" width="52.7109375" style="487" customWidth="1"/>
    <col min="9991" max="9994" width="0" style="487" hidden="1" customWidth="1"/>
    <col min="9995" max="9995" width="12.28515625" style="487" customWidth="1"/>
    <col min="9996" max="9996" width="6.42578125" style="487" customWidth="1"/>
    <col min="9997" max="9997" width="12.28515625" style="487" customWidth="1"/>
    <col min="9998" max="9998" width="0" style="487" hidden="1" customWidth="1"/>
    <col min="9999" max="9999" width="3.7109375" style="487" customWidth="1"/>
    <col min="10000" max="10000" width="11.140625" style="487" bestFit="1" customWidth="1"/>
    <col min="10001" max="10002" width="10.5703125" style="487"/>
    <col min="10003" max="10003" width="11.140625" style="487" customWidth="1"/>
    <col min="10004" max="10233" width="10.5703125" style="487"/>
    <col min="10234" max="10241" width="0" style="487" hidden="1" customWidth="1"/>
    <col min="10242" max="10242" width="3.7109375" style="487" customWidth="1"/>
    <col min="10243" max="10243" width="3.85546875" style="487" customWidth="1"/>
    <col min="10244" max="10244" width="3.7109375" style="487" customWidth="1"/>
    <col min="10245" max="10245" width="12.7109375" style="487" customWidth="1"/>
    <col min="10246" max="10246" width="52.7109375" style="487" customWidth="1"/>
    <col min="10247" max="10250" width="0" style="487" hidden="1" customWidth="1"/>
    <col min="10251" max="10251" width="12.28515625" style="487" customWidth="1"/>
    <col min="10252" max="10252" width="6.42578125" style="487" customWidth="1"/>
    <col min="10253" max="10253" width="12.28515625" style="487" customWidth="1"/>
    <col min="10254" max="10254" width="0" style="487" hidden="1" customWidth="1"/>
    <col min="10255" max="10255" width="3.7109375" style="487" customWidth="1"/>
    <col min="10256" max="10256" width="11.140625" style="487" bestFit="1" customWidth="1"/>
    <col min="10257" max="10258" width="10.5703125" style="487"/>
    <col min="10259" max="10259" width="11.140625" style="487" customWidth="1"/>
    <col min="10260" max="10489" width="10.5703125" style="487"/>
    <col min="10490" max="10497" width="0" style="487" hidden="1" customWidth="1"/>
    <col min="10498" max="10498" width="3.7109375" style="487" customWidth="1"/>
    <col min="10499" max="10499" width="3.85546875" style="487" customWidth="1"/>
    <col min="10500" max="10500" width="3.7109375" style="487" customWidth="1"/>
    <col min="10501" max="10501" width="12.7109375" style="487" customWidth="1"/>
    <col min="10502" max="10502" width="52.7109375" style="487" customWidth="1"/>
    <col min="10503" max="10506" width="0" style="487" hidden="1" customWidth="1"/>
    <col min="10507" max="10507" width="12.28515625" style="487" customWidth="1"/>
    <col min="10508" max="10508" width="6.42578125" style="487" customWidth="1"/>
    <col min="10509" max="10509" width="12.28515625" style="487" customWidth="1"/>
    <col min="10510" max="10510" width="0" style="487" hidden="1" customWidth="1"/>
    <col min="10511" max="10511" width="3.7109375" style="487" customWidth="1"/>
    <col min="10512" max="10512" width="11.140625" style="487" bestFit="1" customWidth="1"/>
    <col min="10513" max="10514" width="10.5703125" style="487"/>
    <col min="10515" max="10515" width="11.140625" style="487" customWidth="1"/>
    <col min="10516" max="10745" width="10.5703125" style="487"/>
    <col min="10746" max="10753" width="0" style="487" hidden="1" customWidth="1"/>
    <col min="10754" max="10754" width="3.7109375" style="487" customWidth="1"/>
    <col min="10755" max="10755" width="3.85546875" style="487" customWidth="1"/>
    <col min="10756" max="10756" width="3.7109375" style="487" customWidth="1"/>
    <col min="10757" max="10757" width="12.7109375" style="487" customWidth="1"/>
    <col min="10758" max="10758" width="52.7109375" style="487" customWidth="1"/>
    <col min="10759" max="10762" width="0" style="487" hidden="1" customWidth="1"/>
    <col min="10763" max="10763" width="12.28515625" style="487" customWidth="1"/>
    <col min="10764" max="10764" width="6.42578125" style="487" customWidth="1"/>
    <col min="10765" max="10765" width="12.28515625" style="487" customWidth="1"/>
    <col min="10766" max="10766" width="0" style="487" hidden="1" customWidth="1"/>
    <col min="10767" max="10767" width="3.7109375" style="487" customWidth="1"/>
    <col min="10768" max="10768" width="11.140625" style="487" bestFit="1" customWidth="1"/>
    <col min="10769" max="10770" width="10.5703125" style="487"/>
    <col min="10771" max="10771" width="11.140625" style="487" customWidth="1"/>
    <col min="10772" max="11001" width="10.5703125" style="487"/>
    <col min="11002" max="11009" width="0" style="487" hidden="1" customWidth="1"/>
    <col min="11010" max="11010" width="3.7109375" style="487" customWidth="1"/>
    <col min="11011" max="11011" width="3.85546875" style="487" customWidth="1"/>
    <col min="11012" max="11012" width="3.7109375" style="487" customWidth="1"/>
    <col min="11013" max="11013" width="12.7109375" style="487" customWidth="1"/>
    <col min="11014" max="11014" width="52.7109375" style="487" customWidth="1"/>
    <col min="11015" max="11018" width="0" style="487" hidden="1" customWidth="1"/>
    <col min="11019" max="11019" width="12.28515625" style="487" customWidth="1"/>
    <col min="11020" max="11020" width="6.42578125" style="487" customWidth="1"/>
    <col min="11021" max="11021" width="12.28515625" style="487" customWidth="1"/>
    <col min="11022" max="11022" width="0" style="487" hidden="1" customWidth="1"/>
    <col min="11023" max="11023" width="3.7109375" style="487" customWidth="1"/>
    <col min="11024" max="11024" width="11.140625" style="487" bestFit="1" customWidth="1"/>
    <col min="11025" max="11026" width="10.5703125" style="487"/>
    <col min="11027" max="11027" width="11.140625" style="487" customWidth="1"/>
    <col min="11028" max="11257" width="10.5703125" style="487"/>
    <col min="11258" max="11265" width="0" style="487" hidden="1" customWidth="1"/>
    <col min="11266" max="11266" width="3.7109375" style="487" customWidth="1"/>
    <col min="11267" max="11267" width="3.85546875" style="487" customWidth="1"/>
    <col min="11268" max="11268" width="3.7109375" style="487" customWidth="1"/>
    <col min="11269" max="11269" width="12.7109375" style="487" customWidth="1"/>
    <col min="11270" max="11270" width="52.7109375" style="487" customWidth="1"/>
    <col min="11271" max="11274" width="0" style="487" hidden="1" customWidth="1"/>
    <col min="11275" max="11275" width="12.28515625" style="487" customWidth="1"/>
    <col min="11276" max="11276" width="6.42578125" style="487" customWidth="1"/>
    <col min="11277" max="11277" width="12.28515625" style="487" customWidth="1"/>
    <col min="11278" max="11278" width="0" style="487" hidden="1" customWidth="1"/>
    <col min="11279" max="11279" width="3.7109375" style="487" customWidth="1"/>
    <col min="11280" max="11280" width="11.140625" style="487" bestFit="1" customWidth="1"/>
    <col min="11281" max="11282" width="10.5703125" style="487"/>
    <col min="11283" max="11283" width="11.140625" style="487" customWidth="1"/>
    <col min="11284" max="11513" width="10.5703125" style="487"/>
    <col min="11514" max="11521" width="0" style="487" hidden="1" customWidth="1"/>
    <col min="11522" max="11522" width="3.7109375" style="487" customWidth="1"/>
    <col min="11523" max="11523" width="3.85546875" style="487" customWidth="1"/>
    <col min="11524" max="11524" width="3.7109375" style="487" customWidth="1"/>
    <col min="11525" max="11525" width="12.7109375" style="487" customWidth="1"/>
    <col min="11526" max="11526" width="52.7109375" style="487" customWidth="1"/>
    <col min="11527" max="11530" width="0" style="487" hidden="1" customWidth="1"/>
    <col min="11531" max="11531" width="12.28515625" style="487" customWidth="1"/>
    <col min="11532" max="11532" width="6.42578125" style="487" customWidth="1"/>
    <col min="11533" max="11533" width="12.28515625" style="487" customWidth="1"/>
    <col min="11534" max="11534" width="0" style="487" hidden="1" customWidth="1"/>
    <col min="11535" max="11535" width="3.7109375" style="487" customWidth="1"/>
    <col min="11536" max="11536" width="11.140625" style="487" bestFit="1" customWidth="1"/>
    <col min="11537" max="11538" width="10.5703125" style="487"/>
    <col min="11539" max="11539" width="11.140625" style="487" customWidth="1"/>
    <col min="11540" max="11769" width="10.5703125" style="487"/>
    <col min="11770" max="11777" width="0" style="487" hidden="1" customWidth="1"/>
    <col min="11778" max="11778" width="3.7109375" style="487" customWidth="1"/>
    <col min="11779" max="11779" width="3.85546875" style="487" customWidth="1"/>
    <col min="11780" max="11780" width="3.7109375" style="487" customWidth="1"/>
    <col min="11781" max="11781" width="12.7109375" style="487" customWidth="1"/>
    <col min="11782" max="11782" width="52.7109375" style="487" customWidth="1"/>
    <col min="11783" max="11786" width="0" style="487" hidden="1" customWidth="1"/>
    <col min="11787" max="11787" width="12.28515625" style="487" customWidth="1"/>
    <col min="11788" max="11788" width="6.42578125" style="487" customWidth="1"/>
    <col min="11789" max="11789" width="12.28515625" style="487" customWidth="1"/>
    <col min="11790" max="11790" width="0" style="487" hidden="1" customWidth="1"/>
    <col min="11791" max="11791" width="3.7109375" style="487" customWidth="1"/>
    <col min="11792" max="11792" width="11.140625" style="487" bestFit="1" customWidth="1"/>
    <col min="11793" max="11794" width="10.5703125" style="487"/>
    <col min="11795" max="11795" width="11.140625" style="487" customWidth="1"/>
    <col min="11796" max="12025" width="10.5703125" style="487"/>
    <col min="12026" max="12033" width="0" style="487" hidden="1" customWidth="1"/>
    <col min="12034" max="12034" width="3.7109375" style="487" customWidth="1"/>
    <col min="12035" max="12035" width="3.85546875" style="487" customWidth="1"/>
    <col min="12036" max="12036" width="3.7109375" style="487" customWidth="1"/>
    <col min="12037" max="12037" width="12.7109375" style="487" customWidth="1"/>
    <col min="12038" max="12038" width="52.7109375" style="487" customWidth="1"/>
    <col min="12039" max="12042" width="0" style="487" hidden="1" customWidth="1"/>
    <col min="12043" max="12043" width="12.28515625" style="487" customWidth="1"/>
    <col min="12044" max="12044" width="6.42578125" style="487" customWidth="1"/>
    <col min="12045" max="12045" width="12.28515625" style="487" customWidth="1"/>
    <col min="12046" max="12046" width="0" style="487" hidden="1" customWidth="1"/>
    <col min="12047" max="12047" width="3.7109375" style="487" customWidth="1"/>
    <col min="12048" max="12048" width="11.140625" style="487" bestFit="1" customWidth="1"/>
    <col min="12049" max="12050" width="10.5703125" style="487"/>
    <col min="12051" max="12051" width="11.140625" style="487" customWidth="1"/>
    <col min="12052" max="12281" width="10.5703125" style="487"/>
    <col min="12282" max="12289" width="0" style="487" hidden="1" customWidth="1"/>
    <col min="12290" max="12290" width="3.7109375" style="487" customWidth="1"/>
    <col min="12291" max="12291" width="3.85546875" style="487" customWidth="1"/>
    <col min="12292" max="12292" width="3.7109375" style="487" customWidth="1"/>
    <col min="12293" max="12293" width="12.7109375" style="487" customWidth="1"/>
    <col min="12294" max="12294" width="52.7109375" style="487" customWidth="1"/>
    <col min="12295" max="12298" width="0" style="487" hidden="1" customWidth="1"/>
    <col min="12299" max="12299" width="12.28515625" style="487" customWidth="1"/>
    <col min="12300" max="12300" width="6.42578125" style="487" customWidth="1"/>
    <col min="12301" max="12301" width="12.28515625" style="487" customWidth="1"/>
    <col min="12302" max="12302" width="0" style="487" hidden="1" customWidth="1"/>
    <col min="12303" max="12303" width="3.7109375" style="487" customWidth="1"/>
    <col min="12304" max="12304" width="11.140625" style="487" bestFit="1" customWidth="1"/>
    <col min="12305" max="12306" width="10.5703125" style="487"/>
    <col min="12307" max="12307" width="11.140625" style="487" customWidth="1"/>
    <col min="12308" max="12537" width="10.5703125" style="487"/>
    <col min="12538" max="12545" width="0" style="487" hidden="1" customWidth="1"/>
    <col min="12546" max="12546" width="3.7109375" style="487" customWidth="1"/>
    <col min="12547" max="12547" width="3.85546875" style="487" customWidth="1"/>
    <col min="12548" max="12548" width="3.7109375" style="487" customWidth="1"/>
    <col min="12549" max="12549" width="12.7109375" style="487" customWidth="1"/>
    <col min="12550" max="12550" width="52.7109375" style="487" customWidth="1"/>
    <col min="12551" max="12554" width="0" style="487" hidden="1" customWidth="1"/>
    <col min="12555" max="12555" width="12.28515625" style="487" customWidth="1"/>
    <col min="12556" max="12556" width="6.42578125" style="487" customWidth="1"/>
    <col min="12557" max="12557" width="12.28515625" style="487" customWidth="1"/>
    <col min="12558" max="12558" width="0" style="487" hidden="1" customWidth="1"/>
    <col min="12559" max="12559" width="3.7109375" style="487" customWidth="1"/>
    <col min="12560" max="12560" width="11.140625" style="487" bestFit="1" customWidth="1"/>
    <col min="12561" max="12562" width="10.5703125" style="487"/>
    <col min="12563" max="12563" width="11.140625" style="487" customWidth="1"/>
    <col min="12564" max="12793" width="10.5703125" style="487"/>
    <col min="12794" max="12801" width="0" style="487" hidden="1" customWidth="1"/>
    <col min="12802" max="12802" width="3.7109375" style="487" customWidth="1"/>
    <col min="12803" max="12803" width="3.85546875" style="487" customWidth="1"/>
    <col min="12804" max="12804" width="3.7109375" style="487" customWidth="1"/>
    <col min="12805" max="12805" width="12.7109375" style="487" customWidth="1"/>
    <col min="12806" max="12806" width="52.7109375" style="487" customWidth="1"/>
    <col min="12807" max="12810" width="0" style="487" hidden="1" customWidth="1"/>
    <col min="12811" max="12811" width="12.28515625" style="487" customWidth="1"/>
    <col min="12812" max="12812" width="6.42578125" style="487" customWidth="1"/>
    <col min="12813" max="12813" width="12.28515625" style="487" customWidth="1"/>
    <col min="12814" max="12814" width="0" style="487" hidden="1" customWidth="1"/>
    <col min="12815" max="12815" width="3.7109375" style="487" customWidth="1"/>
    <col min="12816" max="12816" width="11.140625" style="487" bestFit="1" customWidth="1"/>
    <col min="12817" max="12818" width="10.5703125" style="487"/>
    <col min="12819" max="12819" width="11.140625" style="487" customWidth="1"/>
    <col min="12820" max="13049" width="10.5703125" style="487"/>
    <col min="13050" max="13057" width="0" style="487" hidden="1" customWidth="1"/>
    <col min="13058" max="13058" width="3.7109375" style="487" customWidth="1"/>
    <col min="13059" max="13059" width="3.85546875" style="487" customWidth="1"/>
    <col min="13060" max="13060" width="3.7109375" style="487" customWidth="1"/>
    <col min="13061" max="13061" width="12.7109375" style="487" customWidth="1"/>
    <col min="13062" max="13062" width="52.7109375" style="487" customWidth="1"/>
    <col min="13063" max="13066" width="0" style="487" hidden="1" customWidth="1"/>
    <col min="13067" max="13067" width="12.28515625" style="487" customWidth="1"/>
    <col min="13068" max="13068" width="6.42578125" style="487" customWidth="1"/>
    <col min="13069" max="13069" width="12.28515625" style="487" customWidth="1"/>
    <col min="13070" max="13070" width="0" style="487" hidden="1" customWidth="1"/>
    <col min="13071" max="13071" width="3.7109375" style="487" customWidth="1"/>
    <col min="13072" max="13072" width="11.140625" style="487" bestFit="1" customWidth="1"/>
    <col min="13073" max="13074" width="10.5703125" style="487"/>
    <col min="13075" max="13075" width="11.140625" style="487" customWidth="1"/>
    <col min="13076" max="13305" width="10.5703125" style="487"/>
    <col min="13306" max="13313" width="0" style="487" hidden="1" customWidth="1"/>
    <col min="13314" max="13314" width="3.7109375" style="487" customWidth="1"/>
    <col min="13315" max="13315" width="3.85546875" style="487" customWidth="1"/>
    <col min="13316" max="13316" width="3.7109375" style="487" customWidth="1"/>
    <col min="13317" max="13317" width="12.7109375" style="487" customWidth="1"/>
    <col min="13318" max="13318" width="52.7109375" style="487" customWidth="1"/>
    <col min="13319" max="13322" width="0" style="487" hidden="1" customWidth="1"/>
    <col min="13323" max="13323" width="12.28515625" style="487" customWidth="1"/>
    <col min="13324" max="13324" width="6.42578125" style="487" customWidth="1"/>
    <col min="13325" max="13325" width="12.28515625" style="487" customWidth="1"/>
    <col min="13326" max="13326" width="0" style="487" hidden="1" customWidth="1"/>
    <col min="13327" max="13327" width="3.7109375" style="487" customWidth="1"/>
    <col min="13328" max="13328" width="11.140625" style="487" bestFit="1" customWidth="1"/>
    <col min="13329" max="13330" width="10.5703125" style="487"/>
    <col min="13331" max="13331" width="11.140625" style="487" customWidth="1"/>
    <col min="13332" max="13561" width="10.5703125" style="487"/>
    <col min="13562" max="13569" width="0" style="487" hidden="1" customWidth="1"/>
    <col min="13570" max="13570" width="3.7109375" style="487" customWidth="1"/>
    <col min="13571" max="13571" width="3.85546875" style="487" customWidth="1"/>
    <col min="13572" max="13572" width="3.7109375" style="487" customWidth="1"/>
    <col min="13573" max="13573" width="12.7109375" style="487" customWidth="1"/>
    <col min="13574" max="13574" width="52.7109375" style="487" customWidth="1"/>
    <col min="13575" max="13578" width="0" style="487" hidden="1" customWidth="1"/>
    <col min="13579" max="13579" width="12.28515625" style="487" customWidth="1"/>
    <col min="13580" max="13580" width="6.42578125" style="487" customWidth="1"/>
    <col min="13581" max="13581" width="12.28515625" style="487" customWidth="1"/>
    <col min="13582" max="13582" width="0" style="487" hidden="1" customWidth="1"/>
    <col min="13583" max="13583" width="3.7109375" style="487" customWidth="1"/>
    <col min="13584" max="13584" width="11.140625" style="487" bestFit="1" customWidth="1"/>
    <col min="13585" max="13586" width="10.5703125" style="487"/>
    <col min="13587" max="13587" width="11.140625" style="487" customWidth="1"/>
    <col min="13588" max="13817" width="10.5703125" style="487"/>
    <col min="13818" max="13825" width="0" style="487" hidden="1" customWidth="1"/>
    <col min="13826" max="13826" width="3.7109375" style="487" customWidth="1"/>
    <col min="13827" max="13827" width="3.85546875" style="487" customWidth="1"/>
    <col min="13828" max="13828" width="3.7109375" style="487" customWidth="1"/>
    <col min="13829" max="13829" width="12.7109375" style="487" customWidth="1"/>
    <col min="13830" max="13830" width="52.7109375" style="487" customWidth="1"/>
    <col min="13831" max="13834" width="0" style="487" hidden="1" customWidth="1"/>
    <col min="13835" max="13835" width="12.28515625" style="487" customWidth="1"/>
    <col min="13836" max="13836" width="6.42578125" style="487" customWidth="1"/>
    <col min="13837" max="13837" width="12.28515625" style="487" customWidth="1"/>
    <col min="13838" max="13838" width="0" style="487" hidden="1" customWidth="1"/>
    <col min="13839" max="13839" width="3.7109375" style="487" customWidth="1"/>
    <col min="13840" max="13840" width="11.140625" style="487" bestFit="1" customWidth="1"/>
    <col min="13841" max="13842" width="10.5703125" style="487"/>
    <col min="13843" max="13843" width="11.140625" style="487" customWidth="1"/>
    <col min="13844" max="14073" width="10.5703125" style="487"/>
    <col min="14074" max="14081" width="0" style="487" hidden="1" customWidth="1"/>
    <col min="14082" max="14082" width="3.7109375" style="487" customWidth="1"/>
    <col min="14083" max="14083" width="3.85546875" style="487" customWidth="1"/>
    <col min="14084" max="14084" width="3.7109375" style="487" customWidth="1"/>
    <col min="14085" max="14085" width="12.7109375" style="487" customWidth="1"/>
    <col min="14086" max="14086" width="52.7109375" style="487" customWidth="1"/>
    <col min="14087" max="14090" width="0" style="487" hidden="1" customWidth="1"/>
    <col min="14091" max="14091" width="12.28515625" style="487" customWidth="1"/>
    <col min="14092" max="14092" width="6.42578125" style="487" customWidth="1"/>
    <col min="14093" max="14093" width="12.28515625" style="487" customWidth="1"/>
    <col min="14094" max="14094" width="0" style="487" hidden="1" customWidth="1"/>
    <col min="14095" max="14095" width="3.7109375" style="487" customWidth="1"/>
    <col min="14096" max="14096" width="11.140625" style="487" bestFit="1" customWidth="1"/>
    <col min="14097" max="14098" width="10.5703125" style="487"/>
    <col min="14099" max="14099" width="11.140625" style="487" customWidth="1"/>
    <col min="14100" max="14329" width="10.5703125" style="487"/>
    <col min="14330" max="14337" width="0" style="487" hidden="1" customWidth="1"/>
    <col min="14338" max="14338" width="3.7109375" style="487" customWidth="1"/>
    <col min="14339" max="14339" width="3.85546875" style="487" customWidth="1"/>
    <col min="14340" max="14340" width="3.7109375" style="487" customWidth="1"/>
    <col min="14341" max="14341" width="12.7109375" style="487" customWidth="1"/>
    <col min="14342" max="14342" width="52.7109375" style="487" customWidth="1"/>
    <col min="14343" max="14346" width="0" style="487" hidden="1" customWidth="1"/>
    <col min="14347" max="14347" width="12.28515625" style="487" customWidth="1"/>
    <col min="14348" max="14348" width="6.42578125" style="487" customWidth="1"/>
    <col min="14349" max="14349" width="12.28515625" style="487" customWidth="1"/>
    <col min="14350" max="14350" width="0" style="487" hidden="1" customWidth="1"/>
    <col min="14351" max="14351" width="3.7109375" style="487" customWidth="1"/>
    <col min="14352" max="14352" width="11.140625" style="487" bestFit="1" customWidth="1"/>
    <col min="14353" max="14354" width="10.5703125" style="487"/>
    <col min="14355" max="14355" width="11.140625" style="487" customWidth="1"/>
    <col min="14356" max="14585" width="10.5703125" style="487"/>
    <col min="14586" max="14593" width="0" style="487" hidden="1" customWidth="1"/>
    <col min="14594" max="14594" width="3.7109375" style="487" customWidth="1"/>
    <col min="14595" max="14595" width="3.85546875" style="487" customWidth="1"/>
    <col min="14596" max="14596" width="3.7109375" style="487" customWidth="1"/>
    <col min="14597" max="14597" width="12.7109375" style="487" customWidth="1"/>
    <col min="14598" max="14598" width="52.7109375" style="487" customWidth="1"/>
    <col min="14599" max="14602" width="0" style="487" hidden="1" customWidth="1"/>
    <col min="14603" max="14603" width="12.28515625" style="487" customWidth="1"/>
    <col min="14604" max="14604" width="6.42578125" style="487" customWidth="1"/>
    <col min="14605" max="14605" width="12.28515625" style="487" customWidth="1"/>
    <col min="14606" max="14606" width="0" style="487" hidden="1" customWidth="1"/>
    <col min="14607" max="14607" width="3.7109375" style="487" customWidth="1"/>
    <col min="14608" max="14608" width="11.140625" style="487" bestFit="1" customWidth="1"/>
    <col min="14609" max="14610" width="10.5703125" style="487"/>
    <col min="14611" max="14611" width="11.140625" style="487" customWidth="1"/>
    <col min="14612" max="14841" width="10.5703125" style="487"/>
    <col min="14842" max="14849" width="0" style="487" hidden="1" customWidth="1"/>
    <col min="14850" max="14850" width="3.7109375" style="487" customWidth="1"/>
    <col min="14851" max="14851" width="3.85546875" style="487" customWidth="1"/>
    <col min="14852" max="14852" width="3.7109375" style="487" customWidth="1"/>
    <col min="14853" max="14853" width="12.7109375" style="487" customWidth="1"/>
    <col min="14854" max="14854" width="52.7109375" style="487" customWidth="1"/>
    <col min="14855" max="14858" width="0" style="487" hidden="1" customWidth="1"/>
    <col min="14859" max="14859" width="12.28515625" style="487" customWidth="1"/>
    <col min="14860" max="14860" width="6.42578125" style="487" customWidth="1"/>
    <col min="14861" max="14861" width="12.28515625" style="487" customWidth="1"/>
    <col min="14862" max="14862" width="0" style="487" hidden="1" customWidth="1"/>
    <col min="14863" max="14863" width="3.7109375" style="487" customWidth="1"/>
    <col min="14864" max="14864" width="11.140625" style="487" bestFit="1" customWidth="1"/>
    <col min="14865" max="14866" width="10.5703125" style="487"/>
    <col min="14867" max="14867" width="11.140625" style="487" customWidth="1"/>
    <col min="14868" max="15097" width="10.5703125" style="487"/>
    <col min="15098" max="15105" width="0" style="487" hidden="1" customWidth="1"/>
    <col min="15106" max="15106" width="3.7109375" style="487" customWidth="1"/>
    <col min="15107" max="15107" width="3.85546875" style="487" customWidth="1"/>
    <col min="15108" max="15108" width="3.7109375" style="487" customWidth="1"/>
    <col min="15109" max="15109" width="12.7109375" style="487" customWidth="1"/>
    <col min="15110" max="15110" width="52.7109375" style="487" customWidth="1"/>
    <col min="15111" max="15114" width="0" style="487" hidden="1" customWidth="1"/>
    <col min="15115" max="15115" width="12.28515625" style="487" customWidth="1"/>
    <col min="15116" max="15116" width="6.42578125" style="487" customWidth="1"/>
    <col min="15117" max="15117" width="12.28515625" style="487" customWidth="1"/>
    <col min="15118" max="15118" width="0" style="487" hidden="1" customWidth="1"/>
    <col min="15119" max="15119" width="3.7109375" style="487" customWidth="1"/>
    <col min="15120" max="15120" width="11.140625" style="487" bestFit="1" customWidth="1"/>
    <col min="15121" max="15122" width="10.5703125" style="487"/>
    <col min="15123" max="15123" width="11.140625" style="487" customWidth="1"/>
    <col min="15124" max="15353" width="10.5703125" style="487"/>
    <col min="15354" max="15361" width="0" style="487" hidden="1" customWidth="1"/>
    <col min="15362" max="15362" width="3.7109375" style="487" customWidth="1"/>
    <col min="15363" max="15363" width="3.85546875" style="487" customWidth="1"/>
    <col min="15364" max="15364" width="3.7109375" style="487" customWidth="1"/>
    <col min="15365" max="15365" width="12.7109375" style="487" customWidth="1"/>
    <col min="15366" max="15366" width="52.7109375" style="487" customWidth="1"/>
    <col min="15367" max="15370" width="0" style="487" hidden="1" customWidth="1"/>
    <col min="15371" max="15371" width="12.28515625" style="487" customWidth="1"/>
    <col min="15372" max="15372" width="6.42578125" style="487" customWidth="1"/>
    <col min="15373" max="15373" width="12.28515625" style="487" customWidth="1"/>
    <col min="15374" max="15374" width="0" style="487" hidden="1" customWidth="1"/>
    <col min="15375" max="15375" width="3.7109375" style="487" customWidth="1"/>
    <col min="15376" max="15376" width="11.140625" style="487" bestFit="1" customWidth="1"/>
    <col min="15377" max="15378" width="10.5703125" style="487"/>
    <col min="15379" max="15379" width="11.140625" style="487" customWidth="1"/>
    <col min="15380" max="15609" width="10.5703125" style="487"/>
    <col min="15610" max="15617" width="0" style="487" hidden="1" customWidth="1"/>
    <col min="15618" max="15618" width="3.7109375" style="487" customWidth="1"/>
    <col min="15619" max="15619" width="3.85546875" style="487" customWidth="1"/>
    <col min="15620" max="15620" width="3.7109375" style="487" customWidth="1"/>
    <col min="15621" max="15621" width="12.7109375" style="487" customWidth="1"/>
    <col min="15622" max="15622" width="52.7109375" style="487" customWidth="1"/>
    <col min="15623" max="15626" width="0" style="487" hidden="1" customWidth="1"/>
    <col min="15627" max="15627" width="12.28515625" style="487" customWidth="1"/>
    <col min="15628" max="15628" width="6.42578125" style="487" customWidth="1"/>
    <col min="15629" max="15629" width="12.28515625" style="487" customWidth="1"/>
    <col min="15630" max="15630" width="0" style="487" hidden="1" customWidth="1"/>
    <col min="15631" max="15631" width="3.7109375" style="487" customWidth="1"/>
    <col min="15632" max="15632" width="11.140625" style="487" bestFit="1" customWidth="1"/>
    <col min="15633" max="15634" width="10.5703125" style="487"/>
    <col min="15635" max="15635" width="11.140625" style="487" customWidth="1"/>
    <col min="15636" max="15865" width="10.5703125" style="487"/>
    <col min="15866" max="15873" width="0" style="487" hidden="1" customWidth="1"/>
    <col min="15874" max="15874" width="3.7109375" style="487" customWidth="1"/>
    <col min="15875" max="15875" width="3.85546875" style="487" customWidth="1"/>
    <col min="15876" max="15876" width="3.7109375" style="487" customWidth="1"/>
    <col min="15877" max="15877" width="12.7109375" style="487" customWidth="1"/>
    <col min="15878" max="15878" width="52.7109375" style="487" customWidth="1"/>
    <col min="15879" max="15882" width="0" style="487" hidden="1" customWidth="1"/>
    <col min="15883" max="15883" width="12.28515625" style="487" customWidth="1"/>
    <col min="15884" max="15884" width="6.42578125" style="487" customWidth="1"/>
    <col min="15885" max="15885" width="12.28515625" style="487" customWidth="1"/>
    <col min="15886" max="15886" width="0" style="487" hidden="1" customWidth="1"/>
    <col min="15887" max="15887" width="3.7109375" style="487" customWidth="1"/>
    <col min="15888" max="15888" width="11.140625" style="487" bestFit="1" customWidth="1"/>
    <col min="15889" max="15890" width="10.5703125" style="487"/>
    <col min="15891" max="15891" width="11.140625" style="487" customWidth="1"/>
    <col min="15892" max="16121" width="10.5703125" style="487"/>
    <col min="16122" max="16129" width="0" style="487" hidden="1" customWidth="1"/>
    <col min="16130" max="16130" width="3.7109375" style="487" customWidth="1"/>
    <col min="16131" max="16131" width="3.85546875" style="487" customWidth="1"/>
    <col min="16132" max="16132" width="3.7109375" style="487" customWidth="1"/>
    <col min="16133" max="16133" width="12.7109375" style="487" customWidth="1"/>
    <col min="16134" max="16134" width="52.7109375" style="487" customWidth="1"/>
    <col min="16135" max="16138" width="0" style="487" hidden="1" customWidth="1"/>
    <col min="16139" max="16139" width="12.28515625" style="487" customWidth="1"/>
    <col min="16140" max="16140" width="6.42578125" style="487" customWidth="1"/>
    <col min="16141" max="16141" width="12.28515625" style="487" customWidth="1"/>
    <col min="16142" max="16142" width="0" style="487" hidden="1" customWidth="1"/>
    <col min="16143" max="16143" width="3.7109375" style="487" customWidth="1"/>
    <col min="16144" max="16144" width="11.140625" style="487" bestFit="1" customWidth="1"/>
    <col min="16145" max="16146" width="10.5703125" style="487"/>
    <col min="16147" max="16147" width="11.140625" style="487" customWidth="1"/>
    <col min="16148" max="16384" width="10.5703125" style="487"/>
  </cols>
  <sheetData>
    <row r="1" spans="1:29" hidden="1">
      <c r="Q1" s="546"/>
      <c r="R1" s="546"/>
    </row>
    <row r="2" spans="1:29" hidden="1">
      <c r="U2" s="546"/>
    </row>
    <row r="3" spans="1:29" hidden="1"/>
    <row r="4" spans="1:29" ht="3.1" customHeight="1">
      <c r="J4" s="493"/>
      <c r="K4" s="493"/>
      <c r="L4" s="488"/>
      <c r="M4" s="488"/>
      <c r="N4" s="488"/>
      <c r="O4" s="496"/>
      <c r="P4" s="496"/>
      <c r="Q4" s="496"/>
      <c r="R4" s="496"/>
      <c r="S4" s="496"/>
      <c r="T4" s="496"/>
      <c r="U4" s="496"/>
    </row>
    <row r="5" spans="1:29" ht="26.15" customHeight="1">
      <c r="J5" s="493"/>
      <c r="K5" s="493"/>
      <c r="L5" s="1299" t="s">
        <v>712</v>
      </c>
      <c r="M5" s="1299"/>
      <c r="N5" s="1299"/>
      <c r="O5" s="1299"/>
      <c r="P5" s="1299"/>
      <c r="Q5" s="1299"/>
      <c r="R5" s="1299"/>
      <c r="S5" s="1299"/>
      <c r="T5" s="1299"/>
      <c r="U5" s="627"/>
    </row>
    <row r="6" spans="1:29" ht="3.1" customHeight="1">
      <c r="J6" s="493"/>
      <c r="K6" s="493"/>
      <c r="L6" s="488"/>
      <c r="M6" s="488"/>
      <c r="N6" s="488"/>
      <c r="O6" s="492"/>
      <c r="P6" s="492"/>
      <c r="Q6" s="492"/>
      <c r="R6" s="492"/>
      <c r="S6" s="492"/>
      <c r="T6" s="492"/>
      <c r="U6" s="492"/>
      <c r="V6" s="496"/>
    </row>
    <row r="7" spans="1:29" s="740" customFormat="1" ht="4.75" hidden="1">
      <c r="A7" s="1115"/>
      <c r="B7" s="1115"/>
      <c r="C7" s="1115"/>
      <c r="D7" s="1115"/>
      <c r="E7" s="1115"/>
      <c r="F7" s="1115"/>
      <c r="G7" s="1115"/>
      <c r="H7" s="1115"/>
      <c r="L7" s="1166"/>
      <c r="M7" s="1040"/>
      <c r="O7" s="1310"/>
      <c r="P7" s="1310"/>
      <c r="Q7" s="1310"/>
      <c r="R7" s="1310"/>
      <c r="S7" s="1310"/>
      <c r="T7" s="1310"/>
      <c r="U7" s="774"/>
      <c r="V7" s="774"/>
      <c r="X7" s="1115"/>
      <c r="Y7" s="1115"/>
      <c r="Z7" s="1115"/>
      <c r="AA7" s="1115"/>
      <c r="AB7" s="1115"/>
    </row>
    <row r="8" spans="1:29" s="533" customFormat="1" ht="23.1">
      <c r="A8" s="553"/>
      <c r="B8" s="553"/>
      <c r="C8" s="553"/>
      <c r="D8" s="553"/>
      <c r="E8" s="553"/>
      <c r="F8" s="553"/>
      <c r="G8" s="553"/>
      <c r="H8" s="553"/>
      <c r="L8" s="463"/>
      <c r="M8" s="580" t="str">
        <f>"Дата подачи заявления об "&amp;IF(datePr_ch="","утверждении","изменении") &amp; " тарифов"</f>
        <v>Дата подачи заявления об утверждении тарифов</v>
      </c>
      <c r="N8" s="1119"/>
      <c r="O8" s="1311" t="str">
        <f>IF(datePr_ch="",IF(datePr="","",datePr),datePr_ch)</f>
        <v>27.04.2023</v>
      </c>
      <c r="P8" s="1311"/>
      <c r="Q8" s="1311"/>
      <c r="R8" s="1311"/>
      <c r="S8" s="1311"/>
      <c r="T8" s="1311"/>
      <c r="U8" s="545"/>
      <c r="V8" s="545"/>
      <c r="W8" s="483"/>
      <c r="X8" s="553"/>
      <c r="Y8" s="553"/>
      <c r="Z8" s="553"/>
      <c r="AA8" s="553"/>
      <c r="AB8" s="553"/>
      <c r="AC8" s="553"/>
    </row>
    <row r="9" spans="1:29" s="533" customFormat="1" ht="23.1">
      <c r="A9" s="553"/>
      <c r="B9" s="553"/>
      <c r="C9" s="553"/>
      <c r="D9" s="553"/>
      <c r="E9" s="553"/>
      <c r="F9" s="553"/>
      <c r="G9" s="553"/>
      <c r="H9" s="553"/>
      <c r="L9" s="516"/>
      <c r="M9" s="580" t="str">
        <f>"Номер подачи заявления об "&amp;IF(numberPr_ch="","утверждении","изменении") &amp; " тарифов"</f>
        <v>Номер подачи заявления об утверждении тарифов</v>
      </c>
      <c r="N9" s="1119"/>
      <c r="O9" s="1311" t="str">
        <f>IF(numberPr_ch="",IF(numberPr="","",numberPr),numberPr_ch)</f>
        <v>130Т</v>
      </c>
      <c r="P9" s="1311"/>
      <c r="Q9" s="1311"/>
      <c r="R9" s="1311"/>
      <c r="S9" s="1311"/>
      <c r="T9" s="1311"/>
      <c r="U9" s="545"/>
      <c r="V9" s="545"/>
      <c r="W9" s="483"/>
      <c r="X9" s="553"/>
      <c r="Y9" s="553"/>
      <c r="Z9" s="553"/>
      <c r="AA9" s="553"/>
      <c r="AB9" s="553"/>
      <c r="AC9" s="553"/>
    </row>
    <row r="10" spans="1:29" s="740" customFormat="1" ht="4.75" hidden="1">
      <c r="A10" s="1115"/>
      <c r="B10" s="1115"/>
      <c r="C10" s="1115"/>
      <c r="D10" s="1115"/>
      <c r="E10" s="1115"/>
      <c r="F10" s="1115"/>
      <c r="G10" s="1115"/>
      <c r="H10" s="1115"/>
      <c r="L10" s="1166"/>
      <c r="M10" s="1040"/>
      <c r="O10" s="1310"/>
      <c r="P10" s="1310"/>
      <c r="Q10" s="1310"/>
      <c r="R10" s="1310"/>
      <c r="S10" s="1310"/>
      <c r="T10" s="1310"/>
      <c r="U10" s="774"/>
      <c r="V10" s="774"/>
      <c r="X10" s="1115"/>
      <c r="Y10" s="1115"/>
      <c r="Z10" s="1115"/>
      <c r="AA10" s="1115"/>
      <c r="AB10" s="1115"/>
    </row>
    <row r="11" spans="1:29" s="533" customFormat="1" ht="11.55" hidden="1">
      <c r="A11" s="553"/>
      <c r="B11" s="553"/>
      <c r="C11" s="553"/>
      <c r="D11" s="553"/>
      <c r="E11" s="553"/>
      <c r="F11" s="553"/>
      <c r="G11" s="553"/>
      <c r="H11" s="553"/>
      <c r="L11" s="1300"/>
      <c r="M11" s="1300"/>
      <c r="N11" s="530"/>
      <c r="O11" s="545"/>
      <c r="P11" s="545"/>
      <c r="Q11" s="545"/>
      <c r="R11" s="545"/>
      <c r="S11" s="545"/>
      <c r="T11" s="545"/>
      <c r="U11" s="551" t="s">
        <v>366</v>
      </c>
      <c r="X11" s="553"/>
      <c r="Y11" s="553"/>
      <c r="Z11" s="553"/>
      <c r="AA11" s="553"/>
      <c r="AB11" s="553"/>
      <c r="AC11" s="553"/>
    </row>
    <row r="12" spans="1:29">
      <c r="J12" s="493"/>
      <c r="K12" s="493"/>
      <c r="L12" s="488"/>
      <c r="M12" s="488"/>
      <c r="N12" s="466"/>
      <c r="O12" s="1283"/>
      <c r="P12" s="1283"/>
      <c r="Q12" s="1283"/>
      <c r="R12" s="1283"/>
      <c r="S12" s="1283"/>
      <c r="T12" s="1283"/>
      <c r="U12" s="1283"/>
    </row>
    <row r="13" spans="1:29">
      <c r="J13" s="493"/>
      <c r="K13" s="493"/>
      <c r="L13" s="1232" t="s">
        <v>440</v>
      </c>
      <c r="M13" s="1232"/>
      <c r="N13" s="1232"/>
      <c r="O13" s="1232"/>
      <c r="P13" s="1232"/>
      <c r="Q13" s="1232"/>
      <c r="R13" s="1232"/>
      <c r="S13" s="1232"/>
      <c r="T13" s="1232"/>
      <c r="U13" s="1232"/>
      <c r="V13" s="1232"/>
      <c r="W13" s="1232" t="s">
        <v>441</v>
      </c>
    </row>
    <row r="14" spans="1:29" ht="14.3" customHeight="1">
      <c r="J14" s="493"/>
      <c r="K14" s="493"/>
      <c r="L14" s="1315" t="s">
        <v>87</v>
      </c>
      <c r="M14" s="1315" t="s">
        <v>597</v>
      </c>
      <c r="N14" s="624"/>
      <c r="O14" s="1284" t="s">
        <v>599</v>
      </c>
      <c r="P14" s="1285"/>
      <c r="Q14" s="1285"/>
      <c r="R14" s="1285"/>
      <c r="S14" s="1285"/>
      <c r="T14" s="1286"/>
      <c r="U14" s="1287" t="s">
        <v>334</v>
      </c>
      <c r="V14" s="1312" t="s">
        <v>269</v>
      </c>
      <c r="W14" s="1232"/>
    </row>
    <row r="15" spans="1:29" ht="14.3" customHeight="1">
      <c r="J15" s="493"/>
      <c r="K15" s="493"/>
      <c r="L15" s="1315"/>
      <c r="M15" s="1315"/>
      <c r="N15" s="625"/>
      <c r="O15" s="1290" t="s">
        <v>573</v>
      </c>
      <c r="P15" s="1292" t="s">
        <v>265</v>
      </c>
      <c r="Q15" s="1293"/>
      <c r="R15" s="1294" t="s">
        <v>610</v>
      </c>
      <c r="S15" s="1295"/>
      <c r="T15" s="1296"/>
      <c r="U15" s="1288"/>
      <c r="V15" s="1313"/>
      <c r="W15" s="1232"/>
    </row>
    <row r="16" spans="1:29" ht="33.799999999999997" customHeight="1">
      <c r="J16" s="493"/>
      <c r="K16" s="493"/>
      <c r="L16" s="1315"/>
      <c r="M16" s="1315"/>
      <c r="N16" s="626"/>
      <c r="O16" s="1291"/>
      <c r="P16" s="499" t="s">
        <v>574</v>
      </c>
      <c r="Q16" s="499" t="s">
        <v>5</v>
      </c>
      <c r="R16" s="500" t="s">
        <v>268</v>
      </c>
      <c r="S16" s="1297" t="s">
        <v>267</v>
      </c>
      <c r="T16" s="1298"/>
      <c r="U16" s="1289"/>
      <c r="V16" s="1314"/>
      <c r="W16" s="1232"/>
    </row>
    <row r="17" spans="1:29">
      <c r="J17" s="493"/>
      <c r="K17" s="532">
        <v>1</v>
      </c>
      <c r="L17" s="610" t="s">
        <v>88</v>
      </c>
      <c r="M17" s="610" t="s">
        <v>47</v>
      </c>
      <c r="N17" s="612" t="str">
        <f ca="1">OFFSET(N17,0,-1)</f>
        <v>2</v>
      </c>
      <c r="O17" s="611">
        <f ca="1">OFFSET(O17,0,-1)+1</f>
        <v>3</v>
      </c>
      <c r="P17" s="611">
        <f ca="1">OFFSET(P17,0,-1)+1</f>
        <v>4</v>
      </c>
      <c r="Q17" s="611">
        <f ca="1">OFFSET(Q17,0,-1)+1</f>
        <v>5</v>
      </c>
      <c r="R17" s="611">
        <f ca="1">OFFSET(R17,0,-1)+1</f>
        <v>6</v>
      </c>
      <c r="S17" s="1279">
        <f ca="1">OFFSET(S17,0,-1)+1</f>
        <v>7</v>
      </c>
      <c r="T17" s="1279"/>
      <c r="U17" s="611">
        <f ca="1">OFFSET(U17,0,-2)+1</f>
        <v>8</v>
      </c>
      <c r="V17" s="612">
        <f ca="1">OFFSET(V17,0,-1)</f>
        <v>8</v>
      </c>
      <c r="W17" s="611">
        <f ca="1">OFFSET(W17,0,-1)+1</f>
        <v>9</v>
      </c>
    </row>
    <row r="18" spans="1:29" ht="23.1">
      <c r="A18" s="1301">
        <v>1</v>
      </c>
      <c r="B18" s="807"/>
      <c r="C18" s="807"/>
      <c r="D18" s="807"/>
      <c r="E18" s="808"/>
      <c r="F18" s="809"/>
      <c r="G18" s="809"/>
      <c r="H18" s="809"/>
      <c r="I18" s="810"/>
      <c r="J18" s="805"/>
      <c r="K18" s="812"/>
      <c r="L18" s="556">
        <f>mergeValue(A18)</f>
        <v>1</v>
      </c>
      <c r="M18" s="604" t="s">
        <v>18</v>
      </c>
      <c r="N18" s="609"/>
      <c r="O18" s="1302"/>
      <c r="P18" s="1302"/>
      <c r="Q18" s="1302"/>
      <c r="R18" s="1302"/>
      <c r="S18" s="1302"/>
      <c r="T18" s="1302"/>
      <c r="U18" s="1302"/>
      <c r="V18" s="1302"/>
      <c r="W18" s="1123" t="s">
        <v>713</v>
      </c>
      <c r="Y18" s="552"/>
      <c r="Z18" s="552" t="str">
        <f t="shared" ref="Z18:Z31" si="0">IF(M18="","",M18 )</f>
        <v>Наименование тарифа</v>
      </c>
      <c r="AA18" s="552"/>
      <c r="AB18" s="552"/>
      <c r="AC18" s="552"/>
    </row>
    <row r="19" spans="1:29" ht="23.1">
      <c r="A19" s="1301"/>
      <c r="B19" s="1301">
        <v>1</v>
      </c>
      <c r="C19" s="807"/>
      <c r="D19" s="807"/>
      <c r="E19" s="809"/>
      <c r="F19" s="809"/>
      <c r="G19" s="809"/>
      <c r="H19" s="809"/>
      <c r="I19" s="804"/>
      <c r="J19" s="803"/>
      <c r="K19" s="806"/>
      <c r="L19" s="556" t="str">
        <f>mergeValue(A19) &amp;"."&amp; mergeValue(B19)</f>
        <v>1.1</v>
      </c>
      <c r="M19" s="510" t="s">
        <v>14</v>
      </c>
      <c r="N19" s="609"/>
      <c r="O19" s="1302"/>
      <c r="P19" s="1302"/>
      <c r="Q19" s="1302"/>
      <c r="R19" s="1302"/>
      <c r="S19" s="1302"/>
      <c r="T19" s="1302"/>
      <c r="U19" s="1302"/>
      <c r="V19" s="1302"/>
      <c r="W19" s="1123" t="s">
        <v>454</v>
      </c>
      <c r="Y19" s="552"/>
      <c r="Z19" s="552" t="str">
        <f t="shared" si="0"/>
        <v>Территория действия тарифа</v>
      </c>
      <c r="AA19" s="552"/>
      <c r="AB19" s="552"/>
      <c r="AC19" s="552"/>
    </row>
    <row r="20" spans="1:29" ht="23.1">
      <c r="A20" s="1301"/>
      <c r="B20" s="1301"/>
      <c r="C20" s="1301">
        <v>1</v>
      </c>
      <c r="D20" s="807"/>
      <c r="E20" s="809"/>
      <c r="F20" s="809"/>
      <c r="G20" s="809"/>
      <c r="H20" s="809"/>
      <c r="I20" s="811"/>
      <c r="J20" s="803"/>
      <c r="K20" s="806"/>
      <c r="L20" s="556" t="str">
        <f>mergeValue(A20) &amp;"."&amp; mergeValue(B20)&amp;"."&amp; mergeValue(C20)</f>
        <v>1.1.1</v>
      </c>
      <c r="M20" s="511" t="s">
        <v>6</v>
      </c>
      <c r="N20" s="609"/>
      <c r="O20" s="1302"/>
      <c r="P20" s="1302"/>
      <c r="Q20" s="1302"/>
      <c r="R20" s="1302"/>
      <c r="S20" s="1302"/>
      <c r="T20" s="1302"/>
      <c r="U20" s="1302"/>
      <c r="V20" s="1302"/>
      <c r="W20" s="1123" t="s">
        <v>595</v>
      </c>
      <c r="Y20" s="552"/>
      <c r="Z20" s="552" t="str">
        <f t="shared" si="0"/>
        <v xml:space="preserve">Наименование системы теплоснабжения </v>
      </c>
      <c r="AA20" s="552"/>
      <c r="AB20" s="552"/>
      <c r="AC20" s="552"/>
    </row>
    <row r="21" spans="1:29" ht="23.1">
      <c r="A21" s="1301"/>
      <c r="B21" s="1301"/>
      <c r="C21" s="1301"/>
      <c r="D21" s="1301">
        <v>1</v>
      </c>
      <c r="E21" s="809"/>
      <c r="F21" s="809"/>
      <c r="G21" s="809"/>
      <c r="H21" s="809"/>
      <c r="I21" s="811"/>
      <c r="J21" s="803"/>
      <c r="K21" s="806"/>
      <c r="L21" s="556" t="str">
        <f>mergeValue(A21) &amp;"."&amp; mergeValue(B21)&amp;"."&amp; mergeValue(C21)&amp;"."&amp; mergeValue(D21)</f>
        <v>1.1.1.1</v>
      </c>
      <c r="M21" s="512" t="s">
        <v>20</v>
      </c>
      <c r="N21" s="609"/>
      <c r="O21" s="1302"/>
      <c r="P21" s="1302"/>
      <c r="Q21" s="1302"/>
      <c r="R21" s="1302"/>
      <c r="S21" s="1302"/>
      <c r="T21" s="1302"/>
      <c r="U21" s="1302"/>
      <c r="V21" s="1302"/>
      <c r="W21" s="1123" t="s">
        <v>596</v>
      </c>
      <c r="Y21" s="552"/>
      <c r="Z21" s="552" t="str">
        <f t="shared" si="0"/>
        <v xml:space="preserve">Источник тепловой энергии  </v>
      </c>
      <c r="AA21" s="552"/>
      <c r="AB21" s="552"/>
      <c r="AC21" s="552"/>
    </row>
    <row r="22" spans="1:29" ht="80.849999999999994">
      <c r="A22" s="1301"/>
      <c r="B22" s="1301"/>
      <c r="C22" s="1301"/>
      <c r="D22" s="1301"/>
      <c r="E22" s="1301">
        <v>1</v>
      </c>
      <c r="F22" s="809"/>
      <c r="G22" s="809"/>
      <c r="H22" s="807">
        <v>1</v>
      </c>
      <c r="I22" s="1301">
        <v>1</v>
      </c>
      <c r="J22" s="809"/>
      <c r="K22" s="814"/>
      <c r="L22" s="556" t="str">
        <f>mergeValue(A22) &amp;"."&amp; mergeValue(B22)&amp;"."&amp; mergeValue(C22)&amp;"."&amp; mergeValue(D22)&amp;"."&amp; mergeValue(E22)</f>
        <v>1.1.1.1.1</v>
      </c>
      <c r="M22" s="518" t="s">
        <v>7</v>
      </c>
      <c r="N22" s="609"/>
      <c r="O22" s="1303"/>
      <c r="P22" s="1303"/>
      <c r="Q22" s="1303"/>
      <c r="R22" s="1303"/>
      <c r="S22" s="1303"/>
      <c r="T22" s="1303"/>
      <c r="U22" s="1303"/>
      <c r="V22" s="1303"/>
      <c r="W22" s="1123" t="s">
        <v>714</v>
      </c>
      <c r="Y22" s="552"/>
      <c r="Z22" s="552" t="str">
        <f t="shared" si="0"/>
        <v>Схема подключения теплопотребляющей установки к коллектору источника тепловой энергии</v>
      </c>
      <c r="AA22" s="552"/>
      <c r="AB22" s="552"/>
      <c r="AC22" s="552"/>
    </row>
    <row r="23" spans="1:29" ht="46.2">
      <c r="A23" s="1301"/>
      <c r="B23" s="1301"/>
      <c r="C23" s="1301"/>
      <c r="D23" s="1301"/>
      <c r="E23" s="1301"/>
      <c r="F23" s="1301">
        <v>1</v>
      </c>
      <c r="G23" s="807"/>
      <c r="H23" s="807"/>
      <c r="I23" s="1301"/>
      <c r="J23" s="1301">
        <v>1</v>
      </c>
      <c r="K23" s="815"/>
      <c r="L23" s="556" t="str">
        <f>mergeValue(A23) &amp;"."&amp; mergeValue(B23)&amp;"."&amp; mergeValue(C23)&amp;"."&amp; mergeValue(D23)&amp;"."&amp; mergeValue(E23)&amp;"."&amp; mergeValue(F23)</f>
        <v>1.1.1.1.1.1</v>
      </c>
      <c r="M23" s="519" t="s">
        <v>8</v>
      </c>
      <c r="N23" s="609"/>
      <c r="O23" s="1304"/>
      <c r="P23" s="1305"/>
      <c r="Q23" s="1305"/>
      <c r="R23" s="1305"/>
      <c r="S23" s="1305"/>
      <c r="T23" s="1305"/>
      <c r="U23" s="1305"/>
      <c r="V23" s="1306"/>
      <c r="W23" s="1123" t="s">
        <v>715</v>
      </c>
      <c r="Y23" s="552"/>
      <c r="Z23" s="552" t="str">
        <f t="shared" si="0"/>
        <v>Группа потребителей</v>
      </c>
      <c r="AA23" s="552"/>
      <c r="AB23" s="552"/>
      <c r="AC23" s="552"/>
    </row>
    <row r="24" spans="1:29" ht="122.1" customHeight="1">
      <c r="A24" s="1301"/>
      <c r="B24" s="1301"/>
      <c r="C24" s="1301"/>
      <c r="D24" s="1301"/>
      <c r="E24" s="1301"/>
      <c r="F24" s="1301"/>
      <c r="G24" s="807">
        <v>1</v>
      </c>
      <c r="H24" s="807"/>
      <c r="I24" s="1301"/>
      <c r="J24" s="1301"/>
      <c r="K24" s="815">
        <v>1</v>
      </c>
      <c r="L24" s="556" t="str">
        <f>mergeValue(A24) &amp;"."&amp; mergeValue(B24)&amp;"."&amp; mergeValue(C24)&amp;"."&amp; mergeValue(D24)&amp;"."&amp; mergeValue(E24)&amp;"."&amp; mergeValue(F24)&amp;"."&amp; mergeValue(G24)</f>
        <v>1.1.1.1.1.1.1</v>
      </c>
      <c r="M24" s="1082"/>
      <c r="N24" s="609"/>
      <c r="O24" s="526"/>
      <c r="P24" s="526"/>
      <c r="Q24" s="1034"/>
      <c r="R24" s="1281"/>
      <c r="S24" s="1282" t="s">
        <v>80</v>
      </c>
      <c r="T24" s="1281"/>
      <c r="U24" s="1282" t="s">
        <v>81</v>
      </c>
      <c r="V24" s="526"/>
      <c r="W24" s="1307" t="s">
        <v>716</v>
      </c>
      <c r="X24" s="548" t="str">
        <f>strCheckDate(O25:V25)</f>
        <v/>
      </c>
      <c r="Y24" s="552"/>
      <c r="Z24" s="552" t="str">
        <f t="shared" si="0"/>
        <v/>
      </c>
      <c r="AA24" s="552"/>
      <c r="AB24" s="552"/>
      <c r="AC24" s="552"/>
    </row>
    <row r="25" spans="1:29" ht="11.55" hidden="1">
      <c r="A25" s="1301"/>
      <c r="B25" s="1301"/>
      <c r="C25" s="1301"/>
      <c r="D25" s="1301"/>
      <c r="E25" s="1301"/>
      <c r="F25" s="1301"/>
      <c r="G25" s="807"/>
      <c r="H25" s="807"/>
      <c r="I25" s="1301"/>
      <c r="J25" s="1301"/>
      <c r="K25" s="815"/>
      <c r="L25" s="563"/>
      <c r="M25" s="609"/>
      <c r="N25" s="609"/>
      <c r="O25" s="526"/>
      <c r="P25" s="526"/>
      <c r="Q25" s="547" t="str">
        <f>R24 &amp; "-" &amp; T24</f>
        <v>-</v>
      </c>
      <c r="R25" s="1281"/>
      <c r="S25" s="1282"/>
      <c r="T25" s="1281"/>
      <c r="U25" s="1282"/>
      <c r="V25" s="526"/>
      <c r="W25" s="1308"/>
      <c r="Y25" s="552"/>
      <c r="Z25" s="552" t="str">
        <f t="shared" si="0"/>
        <v/>
      </c>
      <c r="AA25" s="552"/>
      <c r="AB25" s="552"/>
      <c r="AC25" s="552"/>
    </row>
    <row r="26" spans="1:29" ht="14.95" customHeight="1">
      <c r="A26" s="1301"/>
      <c r="B26" s="1301"/>
      <c r="C26" s="1301"/>
      <c r="D26" s="1301"/>
      <c r="E26" s="1301"/>
      <c r="F26" s="1301"/>
      <c r="G26" s="809"/>
      <c r="H26" s="807"/>
      <c r="I26" s="1301"/>
      <c r="J26" s="1301"/>
      <c r="K26" s="814"/>
      <c r="L26" s="502"/>
      <c r="M26" s="521" t="s">
        <v>23</v>
      </c>
      <c r="N26" s="528"/>
      <c r="O26" s="528"/>
      <c r="P26" s="528"/>
      <c r="Q26" s="528"/>
      <c r="R26" s="528"/>
      <c r="S26" s="528"/>
      <c r="T26" s="528"/>
      <c r="U26" s="528"/>
      <c r="V26" s="524"/>
      <c r="W26" s="1309"/>
      <c r="Y26" s="552"/>
      <c r="Z26" s="552" t="str">
        <f t="shared" si="0"/>
        <v>Добавить вид теплоносителя (параметры теплоносителя)</v>
      </c>
      <c r="AA26" s="552"/>
      <c r="AB26" s="552"/>
      <c r="AC26" s="552"/>
    </row>
    <row r="27" spans="1:29" ht="14.95" customHeight="1">
      <c r="A27" s="1301"/>
      <c r="B27" s="1301"/>
      <c r="C27" s="1301"/>
      <c r="D27" s="1301"/>
      <c r="E27" s="1301"/>
      <c r="F27" s="809"/>
      <c r="G27" s="809"/>
      <c r="H27" s="807"/>
      <c r="I27" s="1301"/>
      <c r="J27" s="809"/>
      <c r="K27" s="814"/>
      <c r="L27" s="502"/>
      <c r="M27" s="520" t="s">
        <v>9</v>
      </c>
      <c r="N27" s="528"/>
      <c r="O27" s="528"/>
      <c r="P27" s="528"/>
      <c r="Q27" s="528"/>
      <c r="R27" s="528"/>
      <c r="S27" s="528"/>
      <c r="T27" s="528"/>
      <c r="U27" s="527"/>
      <c r="V27" s="528"/>
      <c r="W27" s="628"/>
      <c r="Y27" s="552"/>
      <c r="Z27" s="552" t="str">
        <f t="shared" si="0"/>
        <v>Добавить группу потребителей</v>
      </c>
      <c r="AA27" s="552"/>
      <c r="AB27" s="552"/>
      <c r="AC27" s="552"/>
    </row>
    <row r="28" spans="1:29" ht="14.95" customHeight="1">
      <c r="A28" s="1301"/>
      <c r="B28" s="1301"/>
      <c r="C28" s="1301"/>
      <c r="D28" s="1301"/>
      <c r="E28" s="813"/>
      <c r="F28" s="809"/>
      <c r="G28" s="809"/>
      <c r="H28" s="809"/>
      <c r="I28" s="805"/>
      <c r="J28" s="802"/>
      <c r="K28" s="812"/>
      <c r="L28" s="502"/>
      <c r="M28" s="515" t="s">
        <v>10</v>
      </c>
      <c r="N28" s="528"/>
      <c r="O28" s="528"/>
      <c r="P28" s="528"/>
      <c r="Q28" s="528"/>
      <c r="R28" s="528"/>
      <c r="S28" s="528"/>
      <c r="T28" s="528"/>
      <c r="U28" s="527"/>
      <c r="V28" s="528"/>
      <c r="W28" s="628"/>
      <c r="Y28" s="552"/>
      <c r="Z28" s="552" t="str">
        <f t="shared" si="0"/>
        <v>Добавить схему подключения</v>
      </c>
      <c r="AA28" s="552"/>
      <c r="AB28" s="552"/>
      <c r="AC28" s="552"/>
    </row>
    <row r="29" spans="1:29" ht="14.95" customHeight="1">
      <c r="A29" s="1301"/>
      <c r="B29" s="1301"/>
      <c r="C29" s="1301"/>
      <c r="D29" s="813"/>
      <c r="E29" s="813"/>
      <c r="F29" s="809"/>
      <c r="G29" s="809"/>
      <c r="H29" s="809"/>
      <c r="I29" s="805"/>
      <c r="J29" s="802"/>
      <c r="K29" s="812"/>
      <c r="L29" s="502"/>
      <c r="M29" s="514" t="s">
        <v>15</v>
      </c>
      <c r="N29" s="528"/>
      <c r="O29" s="528"/>
      <c r="P29" s="528"/>
      <c r="Q29" s="528"/>
      <c r="R29" s="528"/>
      <c r="S29" s="528"/>
      <c r="T29" s="528"/>
      <c r="U29" s="527"/>
      <c r="V29" s="528"/>
      <c r="W29" s="628"/>
      <c r="Y29" s="552"/>
      <c r="Z29" s="552" t="str">
        <f t="shared" si="0"/>
        <v>Добавить источник тепловой энергии</v>
      </c>
      <c r="AA29" s="552"/>
      <c r="AB29" s="552"/>
      <c r="AC29" s="552"/>
    </row>
    <row r="30" spans="1:29" ht="14.95" customHeight="1">
      <c r="A30" s="1301"/>
      <c r="B30" s="1301"/>
      <c r="C30" s="813"/>
      <c r="D30" s="813"/>
      <c r="E30" s="813"/>
      <c r="F30" s="813"/>
      <c r="G30" s="818"/>
      <c r="H30" s="805"/>
      <c r="I30" s="816"/>
      <c r="J30" s="802"/>
      <c r="K30" s="817"/>
      <c r="L30" s="502"/>
      <c r="M30" s="513" t="s">
        <v>16</v>
      </c>
      <c r="N30" s="528"/>
      <c r="O30" s="528"/>
      <c r="P30" s="528"/>
      <c r="Q30" s="528"/>
      <c r="R30" s="528"/>
      <c r="S30" s="528"/>
      <c r="T30" s="528"/>
      <c r="U30" s="527"/>
      <c r="V30" s="528"/>
      <c r="W30" s="628"/>
      <c r="Y30" s="552"/>
      <c r="Z30" s="552" t="str">
        <f t="shared" si="0"/>
        <v>Добавить наименование системы теплоснабжения</v>
      </c>
      <c r="AA30" s="552"/>
      <c r="AB30" s="552"/>
      <c r="AC30" s="552"/>
    </row>
    <row r="31" spans="1:29" ht="14.95" customHeight="1">
      <c r="A31" s="1301"/>
      <c r="B31" s="813"/>
      <c r="C31" s="813"/>
      <c r="D31" s="813"/>
      <c r="E31" s="813"/>
      <c r="F31" s="813"/>
      <c r="G31" s="818"/>
      <c r="H31" s="805"/>
      <c r="I31" s="805"/>
      <c r="J31" s="802"/>
      <c r="K31" s="812"/>
      <c r="L31" s="502"/>
      <c r="M31" s="522" t="s">
        <v>17</v>
      </c>
      <c r="N31" s="528"/>
      <c r="O31" s="528"/>
      <c r="P31" s="528"/>
      <c r="Q31" s="528"/>
      <c r="R31" s="528"/>
      <c r="S31" s="528"/>
      <c r="T31" s="528"/>
      <c r="U31" s="527"/>
      <c r="V31" s="528"/>
      <c r="W31" s="628"/>
      <c r="Y31" s="552"/>
      <c r="Z31" s="552" t="str">
        <f t="shared" si="0"/>
        <v>Добавить территорию действия тарифа</v>
      </c>
      <c r="AA31" s="552"/>
      <c r="AB31" s="552"/>
      <c r="AC31" s="552"/>
    </row>
    <row r="32" spans="1:29" s="486" customFormat="1" ht="14.95" customHeight="1">
      <c r="A32" s="801"/>
      <c r="B32" s="801"/>
      <c r="C32" s="801"/>
      <c r="D32" s="801"/>
      <c r="E32" s="801"/>
      <c r="F32" s="801"/>
      <c r="G32" s="801"/>
      <c r="H32" s="801"/>
      <c r="I32" s="801"/>
      <c r="J32" s="801"/>
      <c r="K32" s="801"/>
      <c r="L32" s="456"/>
      <c r="M32" s="529" t="s">
        <v>303</v>
      </c>
      <c r="N32" s="528"/>
      <c r="O32" s="528"/>
      <c r="P32" s="528"/>
      <c r="Q32" s="528"/>
      <c r="R32" s="528"/>
      <c r="S32" s="528"/>
      <c r="T32" s="528"/>
      <c r="U32" s="527"/>
      <c r="V32" s="528"/>
      <c r="W32" s="628"/>
      <c r="X32" s="550"/>
      <c r="Y32" s="550"/>
      <c r="Z32" s="550"/>
      <c r="AA32" s="550"/>
      <c r="AB32" s="550"/>
      <c r="AC32" s="550"/>
    </row>
    <row r="33" spans="1:29" ht="11.55">
      <c r="A33" s="487"/>
      <c r="B33" s="487"/>
      <c r="C33" s="487"/>
      <c r="D33" s="487"/>
      <c r="E33" s="487"/>
      <c r="F33" s="487"/>
      <c r="G33" s="487"/>
      <c r="H33" s="487"/>
      <c r="I33" s="487"/>
      <c r="J33" s="487"/>
      <c r="K33" s="487"/>
      <c r="X33" s="487"/>
      <c r="Y33" s="487"/>
      <c r="Z33" s="487"/>
      <c r="AA33" s="487"/>
      <c r="AB33" s="487"/>
      <c r="AC33" s="487"/>
    </row>
    <row r="34" spans="1:29" ht="90" customHeight="1">
      <c r="L34" s="1">
        <v>1</v>
      </c>
      <c r="M34" s="1273" t="s">
        <v>717</v>
      </c>
      <c r="N34" s="1273"/>
      <c r="O34" s="1273"/>
      <c r="P34" s="1273"/>
      <c r="Q34" s="1273"/>
      <c r="R34" s="1273"/>
      <c r="S34" s="1273"/>
      <c r="T34" s="1273"/>
      <c r="U34" s="1273"/>
      <c r="V34" s="1273"/>
      <c r="W34" s="1273"/>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3.6"/>
  <cols>
    <col min="1" max="1" width="3.7109375" style="956" hidden="1" customWidth="1"/>
    <col min="2" max="4" width="3.7109375" style="950" hidden="1" customWidth="1"/>
    <col min="5" max="5" width="3.7109375" style="754" customWidth="1"/>
    <col min="6" max="6" width="9.7109375" style="932" customWidth="1"/>
    <col min="7" max="7" width="37.7109375" style="932" customWidth="1"/>
    <col min="8" max="8" width="66.85546875" style="932" customWidth="1"/>
    <col min="9" max="9" width="115.7109375" style="932" customWidth="1"/>
    <col min="10" max="11" width="10.5703125" style="950"/>
    <col min="12" max="12" width="11.140625" style="950" customWidth="1"/>
    <col min="13" max="20" width="10.5703125" style="950"/>
    <col min="21" max="16384" width="10.5703125" style="932"/>
  </cols>
  <sheetData>
    <row r="1" spans="1:20" ht="3.1" customHeight="1">
      <c r="A1" s="956" t="s">
        <v>47</v>
      </c>
    </row>
    <row r="2" spans="1:20" ht="23.1">
      <c r="F2" s="1274" t="s">
        <v>465</v>
      </c>
      <c r="G2" s="1275"/>
      <c r="H2" s="1276"/>
      <c r="I2" s="751"/>
    </row>
    <row r="3" spans="1:20" ht="3.1" customHeight="1"/>
    <row r="4" spans="1:20" s="949" customFormat="1" ht="11.55">
      <c r="A4" s="955"/>
      <c r="B4" s="955"/>
      <c r="C4" s="955"/>
      <c r="D4" s="955"/>
      <c r="F4" s="1232" t="s">
        <v>440</v>
      </c>
      <c r="G4" s="1232"/>
      <c r="H4" s="1232"/>
      <c r="I4" s="1277" t="s">
        <v>441</v>
      </c>
      <c r="J4" s="955"/>
      <c r="K4" s="955"/>
      <c r="L4" s="955"/>
      <c r="M4" s="955"/>
      <c r="N4" s="955"/>
      <c r="O4" s="955"/>
      <c r="P4" s="955"/>
      <c r="Q4" s="955"/>
      <c r="R4" s="955"/>
      <c r="S4" s="955"/>
      <c r="T4" s="955"/>
    </row>
    <row r="5" spans="1:20" s="949" customFormat="1" ht="11.25" customHeight="1">
      <c r="A5" s="955"/>
      <c r="B5" s="955"/>
      <c r="C5" s="955"/>
      <c r="D5" s="955"/>
      <c r="F5" s="964" t="s">
        <v>87</v>
      </c>
      <c r="G5" s="755" t="s">
        <v>443</v>
      </c>
      <c r="H5" s="973" t="s">
        <v>434</v>
      </c>
      <c r="I5" s="1277"/>
      <c r="J5" s="955"/>
      <c r="K5" s="955"/>
      <c r="L5" s="955"/>
      <c r="M5" s="955"/>
      <c r="N5" s="955"/>
      <c r="O5" s="955"/>
      <c r="P5" s="955"/>
      <c r="Q5" s="955"/>
      <c r="R5" s="955"/>
      <c r="S5" s="955"/>
      <c r="T5" s="955"/>
    </row>
    <row r="6" spans="1:20" s="949" customFormat="1" ht="12.1" customHeight="1">
      <c r="A6" s="955"/>
      <c r="B6" s="955"/>
      <c r="C6" s="955"/>
      <c r="D6" s="955"/>
      <c r="F6" s="756" t="s">
        <v>88</v>
      </c>
      <c r="G6" s="757">
        <v>2</v>
      </c>
      <c r="H6" s="758">
        <v>3</v>
      </c>
      <c r="I6" s="571">
        <v>4</v>
      </c>
      <c r="J6" s="955">
        <v>4</v>
      </c>
      <c r="K6" s="955"/>
      <c r="L6" s="955"/>
      <c r="M6" s="955"/>
      <c r="N6" s="955"/>
      <c r="O6" s="955"/>
      <c r="P6" s="955"/>
      <c r="Q6" s="955"/>
      <c r="R6" s="955"/>
      <c r="S6" s="955"/>
      <c r="T6" s="955"/>
    </row>
    <row r="7" spans="1:20" s="949" customFormat="1" ht="19.05">
      <c r="A7" s="955"/>
      <c r="B7" s="955"/>
      <c r="C7" s="955"/>
      <c r="D7" s="955"/>
      <c r="F7" s="971">
        <v>1</v>
      </c>
      <c r="G7" s="760" t="s">
        <v>466</v>
      </c>
      <c r="H7" s="969" t="str">
        <f>IF(dateCh="","",dateCh)</f>
        <v>02.05.2023</v>
      </c>
      <c r="I7" s="761" t="s">
        <v>467</v>
      </c>
      <c r="J7" s="578"/>
      <c r="K7" s="955"/>
      <c r="L7" s="955"/>
      <c r="M7" s="955"/>
      <c r="N7" s="955"/>
      <c r="O7" s="955"/>
      <c r="P7" s="955"/>
      <c r="Q7" s="955"/>
      <c r="R7" s="955"/>
      <c r="S7" s="955"/>
      <c r="T7" s="955"/>
    </row>
    <row r="8" spans="1:20" s="949" customFormat="1" ht="46.2">
      <c r="A8" s="1278">
        <v>1</v>
      </c>
      <c r="B8" s="955"/>
      <c r="C8" s="955"/>
      <c r="D8" s="955"/>
      <c r="F8" s="971" t="str">
        <f>"2." &amp;mergeValue(A8)</f>
        <v>2.1</v>
      </c>
      <c r="G8" s="760" t="s">
        <v>468</v>
      </c>
      <c r="H8" s="969"/>
      <c r="I8" s="761" t="s">
        <v>563</v>
      </c>
      <c r="J8" s="578"/>
      <c r="K8" s="955"/>
      <c r="L8" s="955"/>
      <c r="M8" s="955"/>
      <c r="N8" s="955"/>
      <c r="O8" s="955"/>
      <c r="P8" s="955"/>
      <c r="Q8" s="955"/>
      <c r="R8" s="955"/>
      <c r="S8" s="955"/>
      <c r="T8" s="955"/>
    </row>
    <row r="9" spans="1:20" s="949" customFormat="1" ht="23.1">
      <c r="A9" s="1278"/>
      <c r="B9" s="955"/>
      <c r="C9" s="955"/>
      <c r="D9" s="955"/>
      <c r="F9" s="971" t="str">
        <f>"3." &amp;mergeValue(A9)</f>
        <v>3.1</v>
      </c>
      <c r="G9" s="760" t="s">
        <v>469</v>
      </c>
      <c r="H9" s="969"/>
      <c r="I9" s="761" t="s">
        <v>561</v>
      </c>
      <c r="J9" s="578"/>
      <c r="K9" s="955"/>
      <c r="L9" s="955"/>
      <c r="M9" s="955"/>
      <c r="N9" s="955"/>
      <c r="O9" s="955"/>
      <c r="P9" s="955"/>
      <c r="Q9" s="955"/>
      <c r="R9" s="955"/>
      <c r="S9" s="955"/>
      <c r="T9" s="955"/>
    </row>
    <row r="10" spans="1:20" s="949" customFormat="1" ht="23.1">
      <c r="A10" s="1278"/>
      <c r="B10" s="955"/>
      <c r="C10" s="955"/>
      <c r="D10" s="955"/>
      <c r="F10" s="971" t="str">
        <f>"4."&amp;mergeValue(A10)</f>
        <v>4.1</v>
      </c>
      <c r="G10" s="760" t="s">
        <v>470</v>
      </c>
      <c r="H10" s="973" t="s">
        <v>444</v>
      </c>
      <c r="I10" s="761"/>
      <c r="J10" s="578"/>
      <c r="K10" s="955"/>
      <c r="L10" s="955"/>
      <c r="M10" s="955"/>
      <c r="N10" s="955"/>
      <c r="O10" s="955"/>
      <c r="P10" s="955"/>
      <c r="Q10" s="955"/>
      <c r="R10" s="955"/>
      <c r="S10" s="955"/>
      <c r="T10" s="955"/>
    </row>
    <row r="11" spans="1:20" s="949" customFormat="1" ht="19.05">
      <c r="A11" s="1278"/>
      <c r="B11" s="1278">
        <v>1</v>
      </c>
      <c r="C11" s="965"/>
      <c r="D11" s="965"/>
      <c r="F11" s="971" t="str">
        <f>"4."&amp;mergeValue(A11) &amp;"."&amp;mergeValue(B11)</f>
        <v>4.1.1</v>
      </c>
      <c r="G11" s="772" t="s">
        <v>565</v>
      </c>
      <c r="H11" s="969" t="str">
        <f>IF(region_name="","",region_name)</f>
        <v>Курганская область</v>
      </c>
      <c r="I11" s="761" t="s">
        <v>473</v>
      </c>
      <c r="J11" s="578"/>
      <c r="K11" s="955"/>
      <c r="L11" s="955"/>
      <c r="M11" s="955"/>
      <c r="N11" s="955"/>
      <c r="O11" s="955"/>
      <c r="P11" s="955"/>
      <c r="Q11" s="955"/>
      <c r="R11" s="955"/>
      <c r="S11" s="955"/>
      <c r="T11" s="955"/>
    </row>
    <row r="12" spans="1:20" s="949" customFormat="1" ht="23.1">
      <c r="A12" s="1278"/>
      <c r="B12" s="1278"/>
      <c r="C12" s="1278">
        <v>1</v>
      </c>
      <c r="D12" s="965"/>
      <c r="F12" s="971" t="str">
        <f>"4."&amp;mergeValue(A12) &amp;"."&amp;mergeValue(B12)&amp;"."&amp;mergeValue(C12)</f>
        <v>4.1.1.1</v>
      </c>
      <c r="G12" s="762" t="s">
        <v>471</v>
      </c>
      <c r="H12" s="969"/>
      <c r="I12" s="761" t="s">
        <v>474</v>
      </c>
      <c r="J12" s="578"/>
      <c r="K12" s="955"/>
      <c r="L12" s="955"/>
      <c r="M12" s="955"/>
      <c r="N12" s="955"/>
      <c r="O12" s="955"/>
      <c r="P12" s="955"/>
      <c r="Q12" s="955"/>
      <c r="R12" s="955"/>
      <c r="S12" s="955"/>
      <c r="T12" s="955"/>
    </row>
    <row r="13" spans="1:20" s="949" customFormat="1" ht="39.1" customHeight="1">
      <c r="A13" s="1278"/>
      <c r="B13" s="1278"/>
      <c r="C13" s="1278"/>
      <c r="D13" s="965">
        <v>1</v>
      </c>
      <c r="F13" s="971" t="str">
        <f>"4."&amp;mergeValue(A13) &amp;"."&amp;mergeValue(B13)&amp;"."&amp;mergeValue(C13)&amp;"."&amp;mergeValue(D13)</f>
        <v>4.1.1.1.1</v>
      </c>
      <c r="G13" s="763" t="s">
        <v>472</v>
      </c>
      <c r="H13" s="969"/>
      <c r="I13" s="1316" t="s">
        <v>564</v>
      </c>
      <c r="J13" s="578"/>
      <c r="K13" s="955"/>
      <c r="L13" s="955"/>
      <c r="M13" s="955"/>
      <c r="N13" s="955"/>
      <c r="O13" s="955"/>
      <c r="P13" s="955"/>
      <c r="Q13" s="955"/>
      <c r="R13" s="955"/>
      <c r="S13" s="955"/>
      <c r="T13" s="955"/>
    </row>
    <row r="14" spans="1:20" s="949" customFormat="1" ht="19.05">
      <c r="A14" s="1278"/>
      <c r="B14" s="1278"/>
      <c r="C14" s="1278"/>
      <c r="D14" s="965"/>
      <c r="F14" s="764"/>
      <c r="G14" s="942" t="s">
        <v>3</v>
      </c>
      <c r="H14" s="587"/>
      <c r="I14" s="1316"/>
      <c r="J14" s="578"/>
      <c r="K14" s="955"/>
      <c r="L14" s="955"/>
      <c r="M14" s="955"/>
      <c r="N14" s="955"/>
      <c r="O14" s="955"/>
      <c r="P14" s="955"/>
      <c r="Q14" s="955"/>
      <c r="R14" s="955"/>
      <c r="S14" s="955"/>
      <c r="T14" s="955"/>
    </row>
    <row r="15" spans="1:20" s="949" customFormat="1" ht="19.05">
      <c r="A15" s="1278"/>
      <c r="B15" s="1278"/>
      <c r="C15" s="965"/>
      <c r="D15" s="965"/>
      <c r="F15" s="597"/>
      <c r="G15" s="540" t="s">
        <v>396</v>
      </c>
      <c r="H15" s="598"/>
      <c r="I15" s="599"/>
      <c r="J15" s="578"/>
      <c r="K15" s="955"/>
      <c r="L15" s="955"/>
      <c r="M15" s="955"/>
      <c r="N15" s="955"/>
      <c r="O15" s="955"/>
      <c r="P15" s="955"/>
      <c r="Q15" s="955"/>
      <c r="R15" s="955"/>
      <c r="S15" s="955"/>
      <c r="T15" s="955"/>
    </row>
    <row r="16" spans="1:20" s="949" customFormat="1" ht="19.05">
      <c r="A16" s="1278"/>
      <c r="B16" s="955"/>
      <c r="C16" s="955"/>
      <c r="D16" s="955"/>
      <c r="F16" s="764"/>
      <c r="G16" s="690" t="s">
        <v>478</v>
      </c>
      <c r="H16" s="765"/>
      <c r="I16" s="766"/>
      <c r="J16" s="578"/>
      <c r="K16" s="955"/>
      <c r="L16" s="955"/>
      <c r="M16" s="955"/>
      <c r="N16" s="955"/>
      <c r="O16" s="955"/>
      <c r="P16" s="955"/>
      <c r="Q16" s="955"/>
      <c r="R16" s="955"/>
      <c r="S16" s="955"/>
      <c r="T16" s="955"/>
    </row>
    <row r="17" spans="1:20" s="949" customFormat="1" ht="19.05">
      <c r="A17" s="955"/>
      <c r="B17" s="955"/>
      <c r="C17" s="955"/>
      <c r="D17" s="955"/>
      <c r="F17" s="764"/>
      <c r="G17" s="693" t="s">
        <v>477</v>
      </c>
      <c r="H17" s="765"/>
      <c r="I17" s="766"/>
      <c r="J17" s="578"/>
      <c r="K17" s="955"/>
      <c r="L17" s="955"/>
      <c r="M17" s="955"/>
      <c r="N17" s="955"/>
      <c r="O17" s="955"/>
      <c r="P17" s="955"/>
      <c r="Q17" s="955"/>
      <c r="R17" s="955"/>
      <c r="S17" s="955"/>
      <c r="T17" s="955"/>
    </row>
    <row r="18" spans="1:20" s="729" customFormat="1" ht="3.1" customHeight="1">
      <c r="A18" s="730"/>
      <c r="B18" s="730"/>
      <c r="C18" s="730"/>
      <c r="D18" s="730"/>
      <c r="F18" s="588"/>
      <c r="G18" s="589"/>
      <c r="H18" s="590"/>
      <c r="I18" s="591"/>
      <c r="J18" s="730"/>
      <c r="K18" s="730"/>
      <c r="L18" s="730"/>
      <c r="M18" s="730"/>
      <c r="N18" s="730"/>
      <c r="O18" s="730"/>
      <c r="P18" s="730"/>
      <c r="Q18" s="730"/>
      <c r="R18" s="730"/>
      <c r="S18" s="730"/>
      <c r="T18" s="730"/>
    </row>
    <row r="19" spans="1:20" s="729" customFormat="1" ht="14.95" customHeight="1">
      <c r="A19" s="730"/>
      <c r="B19" s="730"/>
      <c r="C19" s="730"/>
      <c r="D19" s="730"/>
      <c r="F19" s="767"/>
      <c r="G19" s="1273" t="s">
        <v>566</v>
      </c>
      <c r="H19" s="1273"/>
      <c r="I19" s="925"/>
      <c r="J19" s="730"/>
      <c r="K19" s="730"/>
      <c r="L19" s="730"/>
      <c r="M19" s="730"/>
      <c r="N19" s="730"/>
      <c r="O19" s="730"/>
      <c r="P19" s="730"/>
      <c r="Q19" s="730"/>
      <c r="R19" s="730"/>
      <c r="S19" s="730"/>
      <c r="T19" s="730"/>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3.6"/>
  <cols>
    <col min="1" max="6" width="10.5703125" style="950" hidden="1" customWidth="1"/>
    <col min="7" max="8" width="9.140625" style="956" hidden="1" customWidth="1"/>
    <col min="9" max="9" width="3.7109375" style="938" customWidth="1"/>
    <col min="10" max="11" width="3.7109375" style="754" customWidth="1"/>
    <col min="12" max="12" width="12.7109375" style="932" customWidth="1"/>
    <col min="13" max="13" width="44.7109375" style="932" customWidth="1"/>
    <col min="14" max="14" width="1.7109375" style="932" hidden="1" customWidth="1"/>
    <col min="15" max="15" width="29.7109375" style="932" hidden="1" customWidth="1"/>
    <col min="16" max="17" width="23.7109375" style="932" hidden="1" customWidth="1"/>
    <col min="18" max="18" width="11.7109375" style="932" customWidth="1"/>
    <col min="19" max="19" width="3.7109375" style="932" customWidth="1"/>
    <col min="20" max="20" width="11.7109375" style="932" customWidth="1"/>
    <col min="21" max="21" width="8.5703125" style="932" hidden="1" customWidth="1"/>
    <col min="22" max="22" width="4.7109375" style="932" customWidth="1"/>
    <col min="23" max="23" width="115.7109375" style="932" customWidth="1"/>
    <col min="24" max="25" width="10.5703125" style="950"/>
    <col min="26" max="26" width="11.140625" style="950" customWidth="1"/>
    <col min="27" max="34" width="10.5703125" style="950"/>
    <col min="35" max="256" width="10.5703125" style="932"/>
    <col min="257" max="264" width="0" style="932" hidden="1" customWidth="1"/>
    <col min="265" max="265" width="3.7109375" style="932" customWidth="1"/>
    <col min="266" max="266" width="3.85546875" style="932" customWidth="1"/>
    <col min="267" max="267" width="3.7109375" style="932" customWidth="1"/>
    <col min="268" max="268" width="12.7109375" style="932" customWidth="1"/>
    <col min="269" max="269" width="52.7109375" style="932" customWidth="1"/>
    <col min="270" max="273" width="0" style="932" hidden="1" customWidth="1"/>
    <col min="274" max="274" width="12.28515625" style="932" customWidth="1"/>
    <col min="275" max="275" width="6.42578125" style="932" customWidth="1"/>
    <col min="276" max="276" width="12.28515625" style="932" customWidth="1"/>
    <col min="277" max="277" width="0" style="932" hidden="1" customWidth="1"/>
    <col min="278" max="278" width="3.7109375" style="932" customWidth="1"/>
    <col min="279" max="279" width="11.140625" style="932" bestFit="1" customWidth="1"/>
    <col min="280" max="281" width="10.5703125" style="932"/>
    <col min="282" max="282" width="11.140625" style="932" customWidth="1"/>
    <col min="283" max="512" width="10.5703125" style="932"/>
    <col min="513" max="520" width="0" style="932" hidden="1" customWidth="1"/>
    <col min="521" max="521" width="3.7109375" style="932" customWidth="1"/>
    <col min="522" max="522" width="3.85546875" style="932" customWidth="1"/>
    <col min="523" max="523" width="3.7109375" style="932" customWidth="1"/>
    <col min="524" max="524" width="12.7109375" style="932" customWidth="1"/>
    <col min="525" max="525" width="52.7109375" style="932" customWidth="1"/>
    <col min="526" max="529" width="0" style="932" hidden="1" customWidth="1"/>
    <col min="530" max="530" width="12.28515625" style="932" customWidth="1"/>
    <col min="531" max="531" width="6.42578125" style="932" customWidth="1"/>
    <col min="532" max="532" width="12.28515625" style="932" customWidth="1"/>
    <col min="533" max="533" width="0" style="932" hidden="1" customWidth="1"/>
    <col min="534" max="534" width="3.7109375" style="932" customWidth="1"/>
    <col min="535" max="535" width="11.140625" style="932" bestFit="1" customWidth="1"/>
    <col min="536" max="537" width="10.5703125" style="932"/>
    <col min="538" max="538" width="11.140625" style="932" customWidth="1"/>
    <col min="539" max="768" width="10.5703125" style="932"/>
    <col min="769" max="776" width="0" style="932" hidden="1" customWidth="1"/>
    <col min="777" max="777" width="3.7109375" style="932" customWidth="1"/>
    <col min="778" max="778" width="3.85546875" style="932" customWidth="1"/>
    <col min="779" max="779" width="3.7109375" style="932" customWidth="1"/>
    <col min="780" max="780" width="12.7109375" style="932" customWidth="1"/>
    <col min="781" max="781" width="52.7109375" style="932" customWidth="1"/>
    <col min="782" max="785" width="0" style="932" hidden="1" customWidth="1"/>
    <col min="786" max="786" width="12.28515625" style="932" customWidth="1"/>
    <col min="787" max="787" width="6.42578125" style="932" customWidth="1"/>
    <col min="788" max="788" width="12.28515625" style="932" customWidth="1"/>
    <col min="789" max="789" width="0" style="932" hidden="1" customWidth="1"/>
    <col min="790" max="790" width="3.7109375" style="932" customWidth="1"/>
    <col min="791" max="791" width="11.140625" style="932" bestFit="1" customWidth="1"/>
    <col min="792" max="793" width="10.5703125" style="932"/>
    <col min="794" max="794" width="11.140625" style="932" customWidth="1"/>
    <col min="795" max="1024" width="10.5703125" style="932"/>
    <col min="1025" max="1032" width="0" style="932" hidden="1" customWidth="1"/>
    <col min="1033" max="1033" width="3.7109375" style="932" customWidth="1"/>
    <col min="1034" max="1034" width="3.85546875" style="932" customWidth="1"/>
    <col min="1035" max="1035" width="3.7109375" style="932" customWidth="1"/>
    <col min="1036" max="1036" width="12.7109375" style="932" customWidth="1"/>
    <col min="1037" max="1037" width="52.7109375" style="932" customWidth="1"/>
    <col min="1038" max="1041" width="0" style="932" hidden="1" customWidth="1"/>
    <col min="1042" max="1042" width="12.28515625" style="932" customWidth="1"/>
    <col min="1043" max="1043" width="6.42578125" style="932" customWidth="1"/>
    <col min="1044" max="1044" width="12.28515625" style="932" customWidth="1"/>
    <col min="1045" max="1045" width="0" style="932" hidden="1" customWidth="1"/>
    <col min="1046" max="1046" width="3.7109375" style="932" customWidth="1"/>
    <col min="1047" max="1047" width="11.140625" style="932" bestFit="1" customWidth="1"/>
    <col min="1048" max="1049" width="10.5703125" style="932"/>
    <col min="1050" max="1050" width="11.140625" style="932" customWidth="1"/>
    <col min="1051" max="1280" width="10.5703125" style="932"/>
    <col min="1281" max="1288" width="0" style="932" hidden="1" customWidth="1"/>
    <col min="1289" max="1289" width="3.7109375" style="932" customWidth="1"/>
    <col min="1290" max="1290" width="3.85546875" style="932" customWidth="1"/>
    <col min="1291" max="1291" width="3.7109375" style="932" customWidth="1"/>
    <col min="1292" max="1292" width="12.7109375" style="932" customWidth="1"/>
    <col min="1293" max="1293" width="52.7109375" style="932" customWidth="1"/>
    <col min="1294" max="1297" width="0" style="932" hidden="1" customWidth="1"/>
    <col min="1298" max="1298" width="12.28515625" style="932" customWidth="1"/>
    <col min="1299" max="1299" width="6.42578125" style="932" customWidth="1"/>
    <col min="1300" max="1300" width="12.28515625" style="932" customWidth="1"/>
    <col min="1301" max="1301" width="0" style="932" hidden="1" customWidth="1"/>
    <col min="1302" max="1302" width="3.7109375" style="932" customWidth="1"/>
    <col min="1303" max="1303" width="11.140625" style="932" bestFit="1" customWidth="1"/>
    <col min="1304" max="1305" width="10.5703125" style="932"/>
    <col min="1306" max="1306" width="11.140625" style="932" customWidth="1"/>
    <col min="1307" max="1536" width="10.5703125" style="932"/>
    <col min="1537" max="1544" width="0" style="932" hidden="1" customWidth="1"/>
    <col min="1545" max="1545" width="3.7109375" style="932" customWidth="1"/>
    <col min="1546" max="1546" width="3.85546875" style="932" customWidth="1"/>
    <col min="1547" max="1547" width="3.7109375" style="932" customWidth="1"/>
    <col min="1548" max="1548" width="12.7109375" style="932" customWidth="1"/>
    <col min="1549" max="1549" width="52.7109375" style="932" customWidth="1"/>
    <col min="1550" max="1553" width="0" style="932" hidden="1" customWidth="1"/>
    <col min="1554" max="1554" width="12.28515625" style="932" customWidth="1"/>
    <col min="1555" max="1555" width="6.42578125" style="932" customWidth="1"/>
    <col min="1556" max="1556" width="12.28515625" style="932" customWidth="1"/>
    <col min="1557" max="1557" width="0" style="932" hidden="1" customWidth="1"/>
    <col min="1558" max="1558" width="3.7109375" style="932" customWidth="1"/>
    <col min="1559" max="1559" width="11.140625" style="932" bestFit="1" customWidth="1"/>
    <col min="1560" max="1561" width="10.5703125" style="932"/>
    <col min="1562" max="1562" width="11.140625" style="932" customWidth="1"/>
    <col min="1563" max="1792" width="10.5703125" style="932"/>
    <col min="1793" max="1800" width="0" style="932" hidden="1" customWidth="1"/>
    <col min="1801" max="1801" width="3.7109375" style="932" customWidth="1"/>
    <col min="1802" max="1802" width="3.85546875" style="932" customWidth="1"/>
    <col min="1803" max="1803" width="3.7109375" style="932" customWidth="1"/>
    <col min="1804" max="1804" width="12.7109375" style="932" customWidth="1"/>
    <col min="1805" max="1805" width="52.7109375" style="932" customWidth="1"/>
    <col min="1806" max="1809" width="0" style="932" hidden="1" customWidth="1"/>
    <col min="1810" max="1810" width="12.28515625" style="932" customWidth="1"/>
    <col min="1811" max="1811" width="6.42578125" style="932" customWidth="1"/>
    <col min="1812" max="1812" width="12.28515625" style="932" customWidth="1"/>
    <col min="1813" max="1813" width="0" style="932" hidden="1" customWidth="1"/>
    <col min="1814" max="1814" width="3.7109375" style="932" customWidth="1"/>
    <col min="1815" max="1815" width="11.140625" style="932" bestFit="1" customWidth="1"/>
    <col min="1816" max="1817" width="10.5703125" style="932"/>
    <col min="1818" max="1818" width="11.140625" style="932" customWidth="1"/>
    <col min="1819" max="2048" width="10.5703125" style="932"/>
    <col min="2049" max="2056" width="0" style="932" hidden="1" customWidth="1"/>
    <col min="2057" max="2057" width="3.7109375" style="932" customWidth="1"/>
    <col min="2058" max="2058" width="3.85546875" style="932" customWidth="1"/>
    <col min="2059" max="2059" width="3.7109375" style="932" customWidth="1"/>
    <col min="2060" max="2060" width="12.7109375" style="932" customWidth="1"/>
    <col min="2061" max="2061" width="52.7109375" style="932" customWidth="1"/>
    <col min="2062" max="2065" width="0" style="932" hidden="1" customWidth="1"/>
    <col min="2066" max="2066" width="12.28515625" style="932" customWidth="1"/>
    <col min="2067" max="2067" width="6.42578125" style="932" customWidth="1"/>
    <col min="2068" max="2068" width="12.28515625" style="932" customWidth="1"/>
    <col min="2069" max="2069" width="0" style="932" hidden="1" customWidth="1"/>
    <col min="2070" max="2070" width="3.7109375" style="932" customWidth="1"/>
    <col min="2071" max="2071" width="11.140625" style="932" bestFit="1" customWidth="1"/>
    <col min="2072" max="2073" width="10.5703125" style="932"/>
    <col min="2074" max="2074" width="11.140625" style="932" customWidth="1"/>
    <col min="2075" max="2304" width="10.5703125" style="932"/>
    <col min="2305" max="2312" width="0" style="932" hidden="1" customWidth="1"/>
    <col min="2313" max="2313" width="3.7109375" style="932" customWidth="1"/>
    <col min="2314" max="2314" width="3.85546875" style="932" customWidth="1"/>
    <col min="2315" max="2315" width="3.7109375" style="932" customWidth="1"/>
    <col min="2316" max="2316" width="12.7109375" style="932" customWidth="1"/>
    <col min="2317" max="2317" width="52.7109375" style="932" customWidth="1"/>
    <col min="2318" max="2321" width="0" style="932" hidden="1" customWidth="1"/>
    <col min="2322" max="2322" width="12.28515625" style="932" customWidth="1"/>
    <col min="2323" max="2323" width="6.42578125" style="932" customWidth="1"/>
    <col min="2324" max="2324" width="12.28515625" style="932" customWidth="1"/>
    <col min="2325" max="2325" width="0" style="932" hidden="1" customWidth="1"/>
    <col min="2326" max="2326" width="3.7109375" style="932" customWidth="1"/>
    <col min="2327" max="2327" width="11.140625" style="932" bestFit="1" customWidth="1"/>
    <col min="2328" max="2329" width="10.5703125" style="932"/>
    <col min="2330" max="2330" width="11.140625" style="932" customWidth="1"/>
    <col min="2331" max="2560" width="10.5703125" style="932"/>
    <col min="2561" max="2568" width="0" style="932" hidden="1" customWidth="1"/>
    <col min="2569" max="2569" width="3.7109375" style="932" customWidth="1"/>
    <col min="2570" max="2570" width="3.85546875" style="932" customWidth="1"/>
    <col min="2571" max="2571" width="3.7109375" style="932" customWidth="1"/>
    <col min="2572" max="2572" width="12.7109375" style="932" customWidth="1"/>
    <col min="2573" max="2573" width="52.7109375" style="932" customWidth="1"/>
    <col min="2574" max="2577" width="0" style="932" hidden="1" customWidth="1"/>
    <col min="2578" max="2578" width="12.28515625" style="932" customWidth="1"/>
    <col min="2579" max="2579" width="6.42578125" style="932" customWidth="1"/>
    <col min="2580" max="2580" width="12.28515625" style="932" customWidth="1"/>
    <col min="2581" max="2581" width="0" style="932" hidden="1" customWidth="1"/>
    <col min="2582" max="2582" width="3.7109375" style="932" customWidth="1"/>
    <col min="2583" max="2583" width="11.140625" style="932" bestFit="1" customWidth="1"/>
    <col min="2584" max="2585" width="10.5703125" style="932"/>
    <col min="2586" max="2586" width="11.140625" style="932" customWidth="1"/>
    <col min="2587" max="2816" width="10.5703125" style="932"/>
    <col min="2817" max="2824" width="0" style="932" hidden="1" customWidth="1"/>
    <col min="2825" max="2825" width="3.7109375" style="932" customWidth="1"/>
    <col min="2826" max="2826" width="3.85546875" style="932" customWidth="1"/>
    <col min="2827" max="2827" width="3.7109375" style="932" customWidth="1"/>
    <col min="2828" max="2828" width="12.7109375" style="932" customWidth="1"/>
    <col min="2829" max="2829" width="52.7109375" style="932" customWidth="1"/>
    <col min="2830" max="2833" width="0" style="932" hidden="1" customWidth="1"/>
    <col min="2834" max="2834" width="12.28515625" style="932" customWidth="1"/>
    <col min="2835" max="2835" width="6.42578125" style="932" customWidth="1"/>
    <col min="2836" max="2836" width="12.28515625" style="932" customWidth="1"/>
    <col min="2837" max="2837" width="0" style="932" hidden="1" customWidth="1"/>
    <col min="2838" max="2838" width="3.7109375" style="932" customWidth="1"/>
    <col min="2839" max="2839" width="11.140625" style="932" bestFit="1" customWidth="1"/>
    <col min="2840" max="2841" width="10.5703125" style="932"/>
    <col min="2842" max="2842" width="11.140625" style="932" customWidth="1"/>
    <col min="2843" max="3072" width="10.5703125" style="932"/>
    <col min="3073" max="3080" width="0" style="932" hidden="1" customWidth="1"/>
    <col min="3081" max="3081" width="3.7109375" style="932" customWidth="1"/>
    <col min="3082" max="3082" width="3.85546875" style="932" customWidth="1"/>
    <col min="3083" max="3083" width="3.7109375" style="932" customWidth="1"/>
    <col min="3084" max="3084" width="12.7109375" style="932" customWidth="1"/>
    <col min="3085" max="3085" width="52.7109375" style="932" customWidth="1"/>
    <col min="3086" max="3089" width="0" style="932" hidden="1" customWidth="1"/>
    <col min="3090" max="3090" width="12.28515625" style="932" customWidth="1"/>
    <col min="3091" max="3091" width="6.42578125" style="932" customWidth="1"/>
    <col min="3092" max="3092" width="12.28515625" style="932" customWidth="1"/>
    <col min="3093" max="3093" width="0" style="932" hidden="1" customWidth="1"/>
    <col min="3094" max="3094" width="3.7109375" style="932" customWidth="1"/>
    <col min="3095" max="3095" width="11.140625" style="932" bestFit="1" customWidth="1"/>
    <col min="3096" max="3097" width="10.5703125" style="932"/>
    <col min="3098" max="3098" width="11.140625" style="932" customWidth="1"/>
    <col min="3099" max="3328" width="10.5703125" style="932"/>
    <col min="3329" max="3336" width="0" style="932" hidden="1" customWidth="1"/>
    <col min="3337" max="3337" width="3.7109375" style="932" customWidth="1"/>
    <col min="3338" max="3338" width="3.85546875" style="932" customWidth="1"/>
    <col min="3339" max="3339" width="3.7109375" style="932" customWidth="1"/>
    <col min="3340" max="3340" width="12.7109375" style="932" customWidth="1"/>
    <col min="3341" max="3341" width="52.7109375" style="932" customWidth="1"/>
    <col min="3342" max="3345" width="0" style="932" hidden="1" customWidth="1"/>
    <col min="3346" max="3346" width="12.28515625" style="932" customWidth="1"/>
    <col min="3347" max="3347" width="6.42578125" style="932" customWidth="1"/>
    <col min="3348" max="3348" width="12.28515625" style="932" customWidth="1"/>
    <col min="3349" max="3349" width="0" style="932" hidden="1" customWidth="1"/>
    <col min="3350" max="3350" width="3.7109375" style="932" customWidth="1"/>
    <col min="3351" max="3351" width="11.140625" style="932" bestFit="1" customWidth="1"/>
    <col min="3352" max="3353" width="10.5703125" style="932"/>
    <col min="3354" max="3354" width="11.140625" style="932" customWidth="1"/>
    <col min="3355" max="3584" width="10.5703125" style="932"/>
    <col min="3585" max="3592" width="0" style="932" hidden="1" customWidth="1"/>
    <col min="3593" max="3593" width="3.7109375" style="932" customWidth="1"/>
    <col min="3594" max="3594" width="3.85546875" style="932" customWidth="1"/>
    <col min="3595" max="3595" width="3.7109375" style="932" customWidth="1"/>
    <col min="3596" max="3596" width="12.7109375" style="932" customWidth="1"/>
    <col min="3597" max="3597" width="52.7109375" style="932" customWidth="1"/>
    <col min="3598" max="3601" width="0" style="932" hidden="1" customWidth="1"/>
    <col min="3602" max="3602" width="12.28515625" style="932" customWidth="1"/>
    <col min="3603" max="3603" width="6.42578125" style="932" customWidth="1"/>
    <col min="3604" max="3604" width="12.28515625" style="932" customWidth="1"/>
    <col min="3605" max="3605" width="0" style="932" hidden="1" customWidth="1"/>
    <col min="3606" max="3606" width="3.7109375" style="932" customWidth="1"/>
    <col min="3607" max="3607" width="11.140625" style="932" bestFit="1" customWidth="1"/>
    <col min="3608" max="3609" width="10.5703125" style="932"/>
    <col min="3610" max="3610" width="11.140625" style="932" customWidth="1"/>
    <col min="3611" max="3840" width="10.5703125" style="932"/>
    <col min="3841" max="3848" width="0" style="932" hidden="1" customWidth="1"/>
    <col min="3849" max="3849" width="3.7109375" style="932" customWidth="1"/>
    <col min="3850" max="3850" width="3.85546875" style="932" customWidth="1"/>
    <col min="3851" max="3851" width="3.7109375" style="932" customWidth="1"/>
    <col min="3852" max="3852" width="12.7109375" style="932" customWidth="1"/>
    <col min="3853" max="3853" width="52.7109375" style="932" customWidth="1"/>
    <col min="3854" max="3857" width="0" style="932" hidden="1" customWidth="1"/>
    <col min="3858" max="3858" width="12.28515625" style="932" customWidth="1"/>
    <col min="3859" max="3859" width="6.42578125" style="932" customWidth="1"/>
    <col min="3860" max="3860" width="12.28515625" style="932" customWidth="1"/>
    <col min="3861" max="3861" width="0" style="932" hidden="1" customWidth="1"/>
    <col min="3862" max="3862" width="3.7109375" style="932" customWidth="1"/>
    <col min="3863" max="3863" width="11.140625" style="932" bestFit="1" customWidth="1"/>
    <col min="3864" max="3865" width="10.5703125" style="932"/>
    <col min="3866" max="3866" width="11.140625" style="932" customWidth="1"/>
    <col min="3867" max="4096" width="10.5703125" style="932"/>
    <col min="4097" max="4104" width="0" style="932" hidden="1" customWidth="1"/>
    <col min="4105" max="4105" width="3.7109375" style="932" customWidth="1"/>
    <col min="4106" max="4106" width="3.85546875" style="932" customWidth="1"/>
    <col min="4107" max="4107" width="3.7109375" style="932" customWidth="1"/>
    <col min="4108" max="4108" width="12.7109375" style="932" customWidth="1"/>
    <col min="4109" max="4109" width="52.7109375" style="932" customWidth="1"/>
    <col min="4110" max="4113" width="0" style="932" hidden="1" customWidth="1"/>
    <col min="4114" max="4114" width="12.28515625" style="932" customWidth="1"/>
    <col min="4115" max="4115" width="6.42578125" style="932" customWidth="1"/>
    <col min="4116" max="4116" width="12.28515625" style="932" customWidth="1"/>
    <col min="4117" max="4117" width="0" style="932" hidden="1" customWidth="1"/>
    <col min="4118" max="4118" width="3.7109375" style="932" customWidth="1"/>
    <col min="4119" max="4119" width="11.140625" style="932" bestFit="1" customWidth="1"/>
    <col min="4120" max="4121" width="10.5703125" style="932"/>
    <col min="4122" max="4122" width="11.140625" style="932" customWidth="1"/>
    <col min="4123" max="4352" width="10.5703125" style="932"/>
    <col min="4353" max="4360" width="0" style="932" hidden="1" customWidth="1"/>
    <col min="4361" max="4361" width="3.7109375" style="932" customWidth="1"/>
    <col min="4362" max="4362" width="3.85546875" style="932" customWidth="1"/>
    <col min="4363" max="4363" width="3.7109375" style="932" customWidth="1"/>
    <col min="4364" max="4364" width="12.7109375" style="932" customWidth="1"/>
    <col min="4365" max="4365" width="52.7109375" style="932" customWidth="1"/>
    <col min="4366" max="4369" width="0" style="932" hidden="1" customWidth="1"/>
    <col min="4370" max="4370" width="12.28515625" style="932" customWidth="1"/>
    <col min="4371" max="4371" width="6.42578125" style="932" customWidth="1"/>
    <col min="4372" max="4372" width="12.28515625" style="932" customWidth="1"/>
    <col min="4373" max="4373" width="0" style="932" hidden="1" customWidth="1"/>
    <col min="4374" max="4374" width="3.7109375" style="932" customWidth="1"/>
    <col min="4375" max="4375" width="11.140625" style="932" bestFit="1" customWidth="1"/>
    <col min="4376" max="4377" width="10.5703125" style="932"/>
    <col min="4378" max="4378" width="11.140625" style="932" customWidth="1"/>
    <col min="4379" max="4608" width="10.5703125" style="932"/>
    <col min="4609" max="4616" width="0" style="932" hidden="1" customWidth="1"/>
    <col min="4617" max="4617" width="3.7109375" style="932" customWidth="1"/>
    <col min="4618" max="4618" width="3.85546875" style="932" customWidth="1"/>
    <col min="4619" max="4619" width="3.7109375" style="932" customWidth="1"/>
    <col min="4620" max="4620" width="12.7109375" style="932" customWidth="1"/>
    <col min="4621" max="4621" width="52.7109375" style="932" customWidth="1"/>
    <col min="4622" max="4625" width="0" style="932" hidden="1" customWidth="1"/>
    <col min="4626" max="4626" width="12.28515625" style="932" customWidth="1"/>
    <col min="4627" max="4627" width="6.42578125" style="932" customWidth="1"/>
    <col min="4628" max="4628" width="12.28515625" style="932" customWidth="1"/>
    <col min="4629" max="4629" width="0" style="932" hidden="1" customWidth="1"/>
    <col min="4630" max="4630" width="3.7109375" style="932" customWidth="1"/>
    <col min="4631" max="4631" width="11.140625" style="932" bestFit="1" customWidth="1"/>
    <col min="4632" max="4633" width="10.5703125" style="932"/>
    <col min="4634" max="4634" width="11.140625" style="932" customWidth="1"/>
    <col min="4635" max="4864" width="10.5703125" style="932"/>
    <col min="4865" max="4872" width="0" style="932" hidden="1" customWidth="1"/>
    <col min="4873" max="4873" width="3.7109375" style="932" customWidth="1"/>
    <col min="4874" max="4874" width="3.85546875" style="932" customWidth="1"/>
    <col min="4875" max="4875" width="3.7109375" style="932" customWidth="1"/>
    <col min="4876" max="4876" width="12.7109375" style="932" customWidth="1"/>
    <col min="4877" max="4877" width="52.7109375" style="932" customWidth="1"/>
    <col min="4878" max="4881" width="0" style="932" hidden="1" customWidth="1"/>
    <col min="4882" max="4882" width="12.28515625" style="932" customWidth="1"/>
    <col min="4883" max="4883" width="6.42578125" style="932" customWidth="1"/>
    <col min="4884" max="4884" width="12.28515625" style="932" customWidth="1"/>
    <col min="4885" max="4885" width="0" style="932" hidden="1" customWidth="1"/>
    <col min="4886" max="4886" width="3.7109375" style="932" customWidth="1"/>
    <col min="4887" max="4887" width="11.140625" style="932" bestFit="1" customWidth="1"/>
    <col min="4888" max="4889" width="10.5703125" style="932"/>
    <col min="4890" max="4890" width="11.140625" style="932" customWidth="1"/>
    <col min="4891" max="5120" width="10.5703125" style="932"/>
    <col min="5121" max="5128" width="0" style="932" hidden="1" customWidth="1"/>
    <col min="5129" max="5129" width="3.7109375" style="932" customWidth="1"/>
    <col min="5130" max="5130" width="3.85546875" style="932" customWidth="1"/>
    <col min="5131" max="5131" width="3.7109375" style="932" customWidth="1"/>
    <col min="5132" max="5132" width="12.7109375" style="932" customWidth="1"/>
    <col min="5133" max="5133" width="52.7109375" style="932" customWidth="1"/>
    <col min="5134" max="5137" width="0" style="932" hidden="1" customWidth="1"/>
    <col min="5138" max="5138" width="12.28515625" style="932" customWidth="1"/>
    <col min="5139" max="5139" width="6.42578125" style="932" customWidth="1"/>
    <col min="5140" max="5140" width="12.28515625" style="932" customWidth="1"/>
    <col min="5141" max="5141" width="0" style="932" hidden="1" customWidth="1"/>
    <col min="5142" max="5142" width="3.7109375" style="932" customWidth="1"/>
    <col min="5143" max="5143" width="11.140625" style="932" bestFit="1" customWidth="1"/>
    <col min="5144" max="5145" width="10.5703125" style="932"/>
    <col min="5146" max="5146" width="11.140625" style="932" customWidth="1"/>
    <col min="5147" max="5376" width="10.5703125" style="932"/>
    <col min="5377" max="5384" width="0" style="932" hidden="1" customWidth="1"/>
    <col min="5385" max="5385" width="3.7109375" style="932" customWidth="1"/>
    <col min="5386" max="5386" width="3.85546875" style="932" customWidth="1"/>
    <col min="5387" max="5387" width="3.7109375" style="932" customWidth="1"/>
    <col min="5388" max="5388" width="12.7109375" style="932" customWidth="1"/>
    <col min="5389" max="5389" width="52.7109375" style="932" customWidth="1"/>
    <col min="5390" max="5393" width="0" style="932" hidden="1" customWidth="1"/>
    <col min="5394" max="5394" width="12.28515625" style="932" customWidth="1"/>
    <col min="5395" max="5395" width="6.42578125" style="932" customWidth="1"/>
    <col min="5396" max="5396" width="12.28515625" style="932" customWidth="1"/>
    <col min="5397" max="5397" width="0" style="932" hidden="1" customWidth="1"/>
    <col min="5398" max="5398" width="3.7109375" style="932" customWidth="1"/>
    <col min="5399" max="5399" width="11.140625" style="932" bestFit="1" customWidth="1"/>
    <col min="5400" max="5401" width="10.5703125" style="932"/>
    <col min="5402" max="5402" width="11.140625" style="932" customWidth="1"/>
    <col min="5403" max="5632" width="10.5703125" style="932"/>
    <col min="5633" max="5640" width="0" style="932" hidden="1" customWidth="1"/>
    <col min="5641" max="5641" width="3.7109375" style="932" customWidth="1"/>
    <col min="5642" max="5642" width="3.85546875" style="932" customWidth="1"/>
    <col min="5643" max="5643" width="3.7109375" style="932" customWidth="1"/>
    <col min="5644" max="5644" width="12.7109375" style="932" customWidth="1"/>
    <col min="5645" max="5645" width="52.7109375" style="932" customWidth="1"/>
    <col min="5646" max="5649" width="0" style="932" hidden="1" customWidth="1"/>
    <col min="5650" max="5650" width="12.28515625" style="932" customWidth="1"/>
    <col min="5651" max="5651" width="6.42578125" style="932" customWidth="1"/>
    <col min="5652" max="5652" width="12.28515625" style="932" customWidth="1"/>
    <col min="5653" max="5653" width="0" style="932" hidden="1" customWidth="1"/>
    <col min="5654" max="5654" width="3.7109375" style="932" customWidth="1"/>
    <col min="5655" max="5655" width="11.140625" style="932" bestFit="1" customWidth="1"/>
    <col min="5656" max="5657" width="10.5703125" style="932"/>
    <col min="5658" max="5658" width="11.140625" style="932" customWidth="1"/>
    <col min="5659" max="5888" width="10.5703125" style="932"/>
    <col min="5889" max="5896" width="0" style="932" hidden="1" customWidth="1"/>
    <col min="5897" max="5897" width="3.7109375" style="932" customWidth="1"/>
    <col min="5898" max="5898" width="3.85546875" style="932" customWidth="1"/>
    <col min="5899" max="5899" width="3.7109375" style="932" customWidth="1"/>
    <col min="5900" max="5900" width="12.7109375" style="932" customWidth="1"/>
    <col min="5901" max="5901" width="52.7109375" style="932" customWidth="1"/>
    <col min="5902" max="5905" width="0" style="932" hidden="1" customWidth="1"/>
    <col min="5906" max="5906" width="12.28515625" style="932" customWidth="1"/>
    <col min="5907" max="5907" width="6.42578125" style="932" customWidth="1"/>
    <col min="5908" max="5908" width="12.28515625" style="932" customWidth="1"/>
    <col min="5909" max="5909" width="0" style="932" hidden="1" customWidth="1"/>
    <col min="5910" max="5910" width="3.7109375" style="932" customWidth="1"/>
    <col min="5911" max="5911" width="11.140625" style="932" bestFit="1" customWidth="1"/>
    <col min="5912" max="5913" width="10.5703125" style="932"/>
    <col min="5914" max="5914" width="11.140625" style="932" customWidth="1"/>
    <col min="5915" max="6144" width="10.5703125" style="932"/>
    <col min="6145" max="6152" width="0" style="932" hidden="1" customWidth="1"/>
    <col min="6153" max="6153" width="3.7109375" style="932" customWidth="1"/>
    <col min="6154" max="6154" width="3.85546875" style="932" customWidth="1"/>
    <col min="6155" max="6155" width="3.7109375" style="932" customWidth="1"/>
    <col min="6156" max="6156" width="12.7109375" style="932" customWidth="1"/>
    <col min="6157" max="6157" width="52.7109375" style="932" customWidth="1"/>
    <col min="6158" max="6161" width="0" style="932" hidden="1" customWidth="1"/>
    <col min="6162" max="6162" width="12.28515625" style="932" customWidth="1"/>
    <col min="6163" max="6163" width="6.42578125" style="932" customWidth="1"/>
    <col min="6164" max="6164" width="12.28515625" style="932" customWidth="1"/>
    <col min="6165" max="6165" width="0" style="932" hidden="1" customWidth="1"/>
    <col min="6166" max="6166" width="3.7109375" style="932" customWidth="1"/>
    <col min="6167" max="6167" width="11.140625" style="932" bestFit="1" customWidth="1"/>
    <col min="6168" max="6169" width="10.5703125" style="932"/>
    <col min="6170" max="6170" width="11.140625" style="932" customWidth="1"/>
    <col min="6171" max="6400" width="10.5703125" style="932"/>
    <col min="6401" max="6408" width="0" style="932" hidden="1" customWidth="1"/>
    <col min="6409" max="6409" width="3.7109375" style="932" customWidth="1"/>
    <col min="6410" max="6410" width="3.85546875" style="932" customWidth="1"/>
    <col min="6411" max="6411" width="3.7109375" style="932" customWidth="1"/>
    <col min="6412" max="6412" width="12.7109375" style="932" customWidth="1"/>
    <col min="6413" max="6413" width="52.7109375" style="932" customWidth="1"/>
    <col min="6414" max="6417" width="0" style="932" hidden="1" customWidth="1"/>
    <col min="6418" max="6418" width="12.28515625" style="932" customWidth="1"/>
    <col min="6419" max="6419" width="6.42578125" style="932" customWidth="1"/>
    <col min="6420" max="6420" width="12.28515625" style="932" customWidth="1"/>
    <col min="6421" max="6421" width="0" style="932" hidden="1" customWidth="1"/>
    <col min="6422" max="6422" width="3.7109375" style="932" customWidth="1"/>
    <col min="6423" max="6423" width="11.140625" style="932" bestFit="1" customWidth="1"/>
    <col min="6424" max="6425" width="10.5703125" style="932"/>
    <col min="6426" max="6426" width="11.140625" style="932" customWidth="1"/>
    <col min="6427" max="6656" width="10.5703125" style="932"/>
    <col min="6657" max="6664" width="0" style="932" hidden="1" customWidth="1"/>
    <col min="6665" max="6665" width="3.7109375" style="932" customWidth="1"/>
    <col min="6666" max="6666" width="3.85546875" style="932" customWidth="1"/>
    <col min="6667" max="6667" width="3.7109375" style="932" customWidth="1"/>
    <col min="6668" max="6668" width="12.7109375" style="932" customWidth="1"/>
    <col min="6669" max="6669" width="52.7109375" style="932" customWidth="1"/>
    <col min="6670" max="6673" width="0" style="932" hidden="1" customWidth="1"/>
    <col min="6674" max="6674" width="12.28515625" style="932" customWidth="1"/>
    <col min="6675" max="6675" width="6.42578125" style="932" customWidth="1"/>
    <col min="6676" max="6676" width="12.28515625" style="932" customWidth="1"/>
    <col min="6677" max="6677" width="0" style="932" hidden="1" customWidth="1"/>
    <col min="6678" max="6678" width="3.7109375" style="932" customWidth="1"/>
    <col min="6679" max="6679" width="11.140625" style="932" bestFit="1" customWidth="1"/>
    <col min="6680" max="6681" width="10.5703125" style="932"/>
    <col min="6682" max="6682" width="11.140625" style="932" customWidth="1"/>
    <col min="6683" max="6912" width="10.5703125" style="932"/>
    <col min="6913" max="6920" width="0" style="932" hidden="1" customWidth="1"/>
    <col min="6921" max="6921" width="3.7109375" style="932" customWidth="1"/>
    <col min="6922" max="6922" width="3.85546875" style="932" customWidth="1"/>
    <col min="6923" max="6923" width="3.7109375" style="932" customWidth="1"/>
    <col min="6924" max="6924" width="12.7109375" style="932" customWidth="1"/>
    <col min="6925" max="6925" width="52.7109375" style="932" customWidth="1"/>
    <col min="6926" max="6929" width="0" style="932" hidden="1" customWidth="1"/>
    <col min="6930" max="6930" width="12.28515625" style="932" customWidth="1"/>
    <col min="6931" max="6931" width="6.42578125" style="932" customWidth="1"/>
    <col min="6932" max="6932" width="12.28515625" style="932" customWidth="1"/>
    <col min="6933" max="6933" width="0" style="932" hidden="1" customWidth="1"/>
    <col min="6934" max="6934" width="3.7109375" style="932" customWidth="1"/>
    <col min="6935" max="6935" width="11.140625" style="932" bestFit="1" customWidth="1"/>
    <col min="6936" max="6937" width="10.5703125" style="932"/>
    <col min="6938" max="6938" width="11.140625" style="932" customWidth="1"/>
    <col min="6939" max="7168" width="10.5703125" style="932"/>
    <col min="7169" max="7176" width="0" style="932" hidden="1" customWidth="1"/>
    <col min="7177" max="7177" width="3.7109375" style="932" customWidth="1"/>
    <col min="7178" max="7178" width="3.85546875" style="932" customWidth="1"/>
    <col min="7179" max="7179" width="3.7109375" style="932" customWidth="1"/>
    <col min="7180" max="7180" width="12.7109375" style="932" customWidth="1"/>
    <col min="7181" max="7181" width="52.7109375" style="932" customWidth="1"/>
    <col min="7182" max="7185" width="0" style="932" hidden="1" customWidth="1"/>
    <col min="7186" max="7186" width="12.28515625" style="932" customWidth="1"/>
    <col min="7187" max="7187" width="6.42578125" style="932" customWidth="1"/>
    <col min="7188" max="7188" width="12.28515625" style="932" customWidth="1"/>
    <col min="7189" max="7189" width="0" style="932" hidden="1" customWidth="1"/>
    <col min="7190" max="7190" width="3.7109375" style="932" customWidth="1"/>
    <col min="7191" max="7191" width="11.140625" style="932" bestFit="1" customWidth="1"/>
    <col min="7192" max="7193" width="10.5703125" style="932"/>
    <col min="7194" max="7194" width="11.140625" style="932" customWidth="1"/>
    <col min="7195" max="7424" width="10.5703125" style="932"/>
    <col min="7425" max="7432" width="0" style="932" hidden="1" customWidth="1"/>
    <col min="7433" max="7433" width="3.7109375" style="932" customWidth="1"/>
    <col min="7434" max="7434" width="3.85546875" style="932" customWidth="1"/>
    <col min="7435" max="7435" width="3.7109375" style="932" customWidth="1"/>
    <col min="7436" max="7436" width="12.7109375" style="932" customWidth="1"/>
    <col min="7437" max="7437" width="52.7109375" style="932" customWidth="1"/>
    <col min="7438" max="7441" width="0" style="932" hidden="1" customWidth="1"/>
    <col min="7442" max="7442" width="12.28515625" style="932" customWidth="1"/>
    <col min="7443" max="7443" width="6.42578125" style="932" customWidth="1"/>
    <col min="7444" max="7444" width="12.28515625" style="932" customWidth="1"/>
    <col min="7445" max="7445" width="0" style="932" hidden="1" customWidth="1"/>
    <col min="7446" max="7446" width="3.7109375" style="932" customWidth="1"/>
    <col min="7447" max="7447" width="11.140625" style="932" bestFit="1" customWidth="1"/>
    <col min="7448" max="7449" width="10.5703125" style="932"/>
    <col min="7450" max="7450" width="11.140625" style="932" customWidth="1"/>
    <col min="7451" max="7680" width="10.5703125" style="932"/>
    <col min="7681" max="7688" width="0" style="932" hidden="1" customWidth="1"/>
    <col min="7689" max="7689" width="3.7109375" style="932" customWidth="1"/>
    <col min="7690" max="7690" width="3.85546875" style="932" customWidth="1"/>
    <col min="7691" max="7691" width="3.7109375" style="932" customWidth="1"/>
    <col min="7692" max="7692" width="12.7109375" style="932" customWidth="1"/>
    <col min="7693" max="7693" width="52.7109375" style="932" customWidth="1"/>
    <col min="7694" max="7697" width="0" style="932" hidden="1" customWidth="1"/>
    <col min="7698" max="7698" width="12.28515625" style="932" customWidth="1"/>
    <col min="7699" max="7699" width="6.42578125" style="932" customWidth="1"/>
    <col min="7700" max="7700" width="12.28515625" style="932" customWidth="1"/>
    <col min="7701" max="7701" width="0" style="932" hidden="1" customWidth="1"/>
    <col min="7702" max="7702" width="3.7109375" style="932" customWidth="1"/>
    <col min="7703" max="7703" width="11.140625" style="932" bestFit="1" customWidth="1"/>
    <col min="7704" max="7705" width="10.5703125" style="932"/>
    <col min="7706" max="7706" width="11.140625" style="932" customWidth="1"/>
    <col min="7707" max="7936" width="10.5703125" style="932"/>
    <col min="7937" max="7944" width="0" style="932" hidden="1" customWidth="1"/>
    <col min="7945" max="7945" width="3.7109375" style="932" customWidth="1"/>
    <col min="7946" max="7946" width="3.85546875" style="932" customWidth="1"/>
    <col min="7947" max="7947" width="3.7109375" style="932" customWidth="1"/>
    <col min="7948" max="7948" width="12.7109375" style="932" customWidth="1"/>
    <col min="7949" max="7949" width="52.7109375" style="932" customWidth="1"/>
    <col min="7950" max="7953" width="0" style="932" hidden="1" customWidth="1"/>
    <col min="7954" max="7954" width="12.28515625" style="932" customWidth="1"/>
    <col min="7955" max="7955" width="6.42578125" style="932" customWidth="1"/>
    <col min="7956" max="7956" width="12.28515625" style="932" customWidth="1"/>
    <col min="7957" max="7957" width="0" style="932" hidden="1" customWidth="1"/>
    <col min="7958" max="7958" width="3.7109375" style="932" customWidth="1"/>
    <col min="7959" max="7959" width="11.140625" style="932" bestFit="1" customWidth="1"/>
    <col min="7960" max="7961" width="10.5703125" style="932"/>
    <col min="7962" max="7962" width="11.140625" style="932" customWidth="1"/>
    <col min="7963" max="8192" width="10.5703125" style="932"/>
    <col min="8193" max="8200" width="0" style="932" hidden="1" customWidth="1"/>
    <col min="8201" max="8201" width="3.7109375" style="932" customWidth="1"/>
    <col min="8202" max="8202" width="3.85546875" style="932" customWidth="1"/>
    <col min="8203" max="8203" width="3.7109375" style="932" customWidth="1"/>
    <col min="8204" max="8204" width="12.7109375" style="932" customWidth="1"/>
    <col min="8205" max="8205" width="52.7109375" style="932" customWidth="1"/>
    <col min="8206" max="8209" width="0" style="932" hidden="1" customWidth="1"/>
    <col min="8210" max="8210" width="12.28515625" style="932" customWidth="1"/>
    <col min="8211" max="8211" width="6.42578125" style="932" customWidth="1"/>
    <col min="8212" max="8212" width="12.28515625" style="932" customWidth="1"/>
    <col min="8213" max="8213" width="0" style="932" hidden="1" customWidth="1"/>
    <col min="8214" max="8214" width="3.7109375" style="932" customWidth="1"/>
    <col min="8215" max="8215" width="11.140625" style="932" bestFit="1" customWidth="1"/>
    <col min="8216" max="8217" width="10.5703125" style="932"/>
    <col min="8218" max="8218" width="11.140625" style="932" customWidth="1"/>
    <col min="8219" max="8448" width="10.5703125" style="932"/>
    <col min="8449" max="8456" width="0" style="932" hidden="1" customWidth="1"/>
    <col min="8457" max="8457" width="3.7109375" style="932" customWidth="1"/>
    <col min="8458" max="8458" width="3.85546875" style="932" customWidth="1"/>
    <col min="8459" max="8459" width="3.7109375" style="932" customWidth="1"/>
    <col min="8460" max="8460" width="12.7109375" style="932" customWidth="1"/>
    <col min="8461" max="8461" width="52.7109375" style="932" customWidth="1"/>
    <col min="8462" max="8465" width="0" style="932" hidden="1" customWidth="1"/>
    <col min="8466" max="8466" width="12.28515625" style="932" customWidth="1"/>
    <col min="8467" max="8467" width="6.42578125" style="932" customWidth="1"/>
    <col min="8468" max="8468" width="12.28515625" style="932" customWidth="1"/>
    <col min="8469" max="8469" width="0" style="932" hidden="1" customWidth="1"/>
    <col min="8470" max="8470" width="3.7109375" style="932" customWidth="1"/>
    <col min="8471" max="8471" width="11.140625" style="932" bestFit="1" customWidth="1"/>
    <col min="8472" max="8473" width="10.5703125" style="932"/>
    <col min="8474" max="8474" width="11.140625" style="932" customWidth="1"/>
    <col min="8475" max="8704" width="10.5703125" style="932"/>
    <col min="8705" max="8712" width="0" style="932" hidden="1" customWidth="1"/>
    <col min="8713" max="8713" width="3.7109375" style="932" customWidth="1"/>
    <col min="8714" max="8714" width="3.85546875" style="932" customWidth="1"/>
    <col min="8715" max="8715" width="3.7109375" style="932" customWidth="1"/>
    <col min="8716" max="8716" width="12.7109375" style="932" customWidth="1"/>
    <col min="8717" max="8717" width="52.7109375" style="932" customWidth="1"/>
    <col min="8718" max="8721" width="0" style="932" hidden="1" customWidth="1"/>
    <col min="8722" max="8722" width="12.28515625" style="932" customWidth="1"/>
    <col min="8723" max="8723" width="6.42578125" style="932" customWidth="1"/>
    <col min="8724" max="8724" width="12.28515625" style="932" customWidth="1"/>
    <col min="8725" max="8725" width="0" style="932" hidden="1" customWidth="1"/>
    <col min="8726" max="8726" width="3.7109375" style="932" customWidth="1"/>
    <col min="8727" max="8727" width="11.140625" style="932" bestFit="1" customWidth="1"/>
    <col min="8728" max="8729" width="10.5703125" style="932"/>
    <col min="8730" max="8730" width="11.140625" style="932" customWidth="1"/>
    <col min="8731" max="8960" width="10.5703125" style="932"/>
    <col min="8961" max="8968" width="0" style="932" hidden="1" customWidth="1"/>
    <col min="8969" max="8969" width="3.7109375" style="932" customWidth="1"/>
    <col min="8970" max="8970" width="3.85546875" style="932" customWidth="1"/>
    <col min="8971" max="8971" width="3.7109375" style="932" customWidth="1"/>
    <col min="8972" max="8972" width="12.7109375" style="932" customWidth="1"/>
    <col min="8973" max="8973" width="52.7109375" style="932" customWidth="1"/>
    <col min="8974" max="8977" width="0" style="932" hidden="1" customWidth="1"/>
    <col min="8978" max="8978" width="12.28515625" style="932" customWidth="1"/>
    <col min="8979" max="8979" width="6.42578125" style="932" customWidth="1"/>
    <col min="8980" max="8980" width="12.28515625" style="932" customWidth="1"/>
    <col min="8981" max="8981" width="0" style="932" hidden="1" customWidth="1"/>
    <col min="8982" max="8982" width="3.7109375" style="932" customWidth="1"/>
    <col min="8983" max="8983" width="11.140625" style="932" bestFit="1" customWidth="1"/>
    <col min="8984" max="8985" width="10.5703125" style="932"/>
    <col min="8986" max="8986" width="11.140625" style="932" customWidth="1"/>
    <col min="8987" max="9216" width="10.5703125" style="932"/>
    <col min="9217" max="9224" width="0" style="932" hidden="1" customWidth="1"/>
    <col min="9225" max="9225" width="3.7109375" style="932" customWidth="1"/>
    <col min="9226" max="9226" width="3.85546875" style="932" customWidth="1"/>
    <col min="9227" max="9227" width="3.7109375" style="932" customWidth="1"/>
    <col min="9228" max="9228" width="12.7109375" style="932" customWidth="1"/>
    <col min="9229" max="9229" width="52.7109375" style="932" customWidth="1"/>
    <col min="9230" max="9233" width="0" style="932" hidden="1" customWidth="1"/>
    <col min="9234" max="9234" width="12.28515625" style="932" customWidth="1"/>
    <col min="9235" max="9235" width="6.42578125" style="932" customWidth="1"/>
    <col min="9236" max="9236" width="12.28515625" style="932" customWidth="1"/>
    <col min="9237" max="9237" width="0" style="932" hidden="1" customWidth="1"/>
    <col min="9238" max="9238" width="3.7109375" style="932" customWidth="1"/>
    <col min="9239" max="9239" width="11.140625" style="932" bestFit="1" customWidth="1"/>
    <col min="9240" max="9241" width="10.5703125" style="932"/>
    <col min="9242" max="9242" width="11.140625" style="932" customWidth="1"/>
    <col min="9243" max="9472" width="10.5703125" style="932"/>
    <col min="9473" max="9480" width="0" style="932" hidden="1" customWidth="1"/>
    <col min="9481" max="9481" width="3.7109375" style="932" customWidth="1"/>
    <col min="9482" max="9482" width="3.85546875" style="932" customWidth="1"/>
    <col min="9483" max="9483" width="3.7109375" style="932" customWidth="1"/>
    <col min="9484" max="9484" width="12.7109375" style="932" customWidth="1"/>
    <col min="9485" max="9485" width="52.7109375" style="932" customWidth="1"/>
    <col min="9486" max="9489" width="0" style="932" hidden="1" customWidth="1"/>
    <col min="9490" max="9490" width="12.28515625" style="932" customWidth="1"/>
    <col min="9491" max="9491" width="6.42578125" style="932" customWidth="1"/>
    <col min="9492" max="9492" width="12.28515625" style="932" customWidth="1"/>
    <col min="9493" max="9493" width="0" style="932" hidden="1" customWidth="1"/>
    <col min="9494" max="9494" width="3.7109375" style="932" customWidth="1"/>
    <col min="9495" max="9495" width="11.140625" style="932" bestFit="1" customWidth="1"/>
    <col min="9496" max="9497" width="10.5703125" style="932"/>
    <col min="9498" max="9498" width="11.140625" style="932" customWidth="1"/>
    <col min="9499" max="9728" width="10.5703125" style="932"/>
    <col min="9729" max="9736" width="0" style="932" hidden="1" customWidth="1"/>
    <col min="9737" max="9737" width="3.7109375" style="932" customWidth="1"/>
    <col min="9738" max="9738" width="3.85546875" style="932" customWidth="1"/>
    <col min="9739" max="9739" width="3.7109375" style="932" customWidth="1"/>
    <col min="9740" max="9740" width="12.7109375" style="932" customWidth="1"/>
    <col min="9741" max="9741" width="52.7109375" style="932" customWidth="1"/>
    <col min="9742" max="9745" width="0" style="932" hidden="1" customWidth="1"/>
    <col min="9746" max="9746" width="12.28515625" style="932" customWidth="1"/>
    <col min="9747" max="9747" width="6.42578125" style="932" customWidth="1"/>
    <col min="9748" max="9748" width="12.28515625" style="932" customWidth="1"/>
    <col min="9749" max="9749" width="0" style="932" hidden="1" customWidth="1"/>
    <col min="9750" max="9750" width="3.7109375" style="932" customWidth="1"/>
    <col min="9751" max="9751" width="11.140625" style="932" bestFit="1" customWidth="1"/>
    <col min="9752" max="9753" width="10.5703125" style="932"/>
    <col min="9754" max="9754" width="11.140625" style="932" customWidth="1"/>
    <col min="9755" max="9984" width="10.5703125" style="932"/>
    <col min="9985" max="9992" width="0" style="932" hidden="1" customWidth="1"/>
    <col min="9993" max="9993" width="3.7109375" style="932" customWidth="1"/>
    <col min="9994" max="9994" width="3.85546875" style="932" customWidth="1"/>
    <col min="9995" max="9995" width="3.7109375" style="932" customWidth="1"/>
    <col min="9996" max="9996" width="12.7109375" style="932" customWidth="1"/>
    <col min="9997" max="9997" width="52.7109375" style="932" customWidth="1"/>
    <col min="9998" max="10001" width="0" style="932" hidden="1" customWidth="1"/>
    <col min="10002" max="10002" width="12.28515625" style="932" customWidth="1"/>
    <col min="10003" max="10003" width="6.42578125" style="932" customWidth="1"/>
    <col min="10004" max="10004" width="12.28515625" style="932" customWidth="1"/>
    <col min="10005" max="10005" width="0" style="932" hidden="1" customWidth="1"/>
    <col min="10006" max="10006" width="3.7109375" style="932" customWidth="1"/>
    <col min="10007" max="10007" width="11.140625" style="932" bestFit="1" customWidth="1"/>
    <col min="10008" max="10009" width="10.5703125" style="932"/>
    <col min="10010" max="10010" width="11.140625" style="932" customWidth="1"/>
    <col min="10011" max="10240" width="10.5703125" style="932"/>
    <col min="10241" max="10248" width="0" style="932" hidden="1" customWidth="1"/>
    <col min="10249" max="10249" width="3.7109375" style="932" customWidth="1"/>
    <col min="10250" max="10250" width="3.85546875" style="932" customWidth="1"/>
    <col min="10251" max="10251" width="3.7109375" style="932" customWidth="1"/>
    <col min="10252" max="10252" width="12.7109375" style="932" customWidth="1"/>
    <col min="10253" max="10253" width="52.7109375" style="932" customWidth="1"/>
    <col min="10254" max="10257" width="0" style="932" hidden="1" customWidth="1"/>
    <col min="10258" max="10258" width="12.28515625" style="932" customWidth="1"/>
    <col min="10259" max="10259" width="6.42578125" style="932" customWidth="1"/>
    <col min="10260" max="10260" width="12.28515625" style="932" customWidth="1"/>
    <col min="10261" max="10261" width="0" style="932" hidden="1" customWidth="1"/>
    <col min="10262" max="10262" width="3.7109375" style="932" customWidth="1"/>
    <col min="10263" max="10263" width="11.140625" style="932" bestFit="1" customWidth="1"/>
    <col min="10264" max="10265" width="10.5703125" style="932"/>
    <col min="10266" max="10266" width="11.140625" style="932" customWidth="1"/>
    <col min="10267" max="10496" width="10.5703125" style="932"/>
    <col min="10497" max="10504" width="0" style="932" hidden="1" customWidth="1"/>
    <col min="10505" max="10505" width="3.7109375" style="932" customWidth="1"/>
    <col min="10506" max="10506" width="3.85546875" style="932" customWidth="1"/>
    <col min="10507" max="10507" width="3.7109375" style="932" customWidth="1"/>
    <col min="10508" max="10508" width="12.7109375" style="932" customWidth="1"/>
    <col min="10509" max="10509" width="52.7109375" style="932" customWidth="1"/>
    <col min="10510" max="10513" width="0" style="932" hidden="1" customWidth="1"/>
    <col min="10514" max="10514" width="12.28515625" style="932" customWidth="1"/>
    <col min="10515" max="10515" width="6.42578125" style="932" customWidth="1"/>
    <col min="10516" max="10516" width="12.28515625" style="932" customWidth="1"/>
    <col min="10517" max="10517" width="0" style="932" hidden="1" customWidth="1"/>
    <col min="10518" max="10518" width="3.7109375" style="932" customWidth="1"/>
    <col min="10519" max="10519" width="11.140625" style="932" bestFit="1" customWidth="1"/>
    <col min="10520" max="10521" width="10.5703125" style="932"/>
    <col min="10522" max="10522" width="11.140625" style="932" customWidth="1"/>
    <col min="10523" max="10752" width="10.5703125" style="932"/>
    <col min="10753" max="10760" width="0" style="932" hidden="1" customWidth="1"/>
    <col min="10761" max="10761" width="3.7109375" style="932" customWidth="1"/>
    <col min="10762" max="10762" width="3.85546875" style="932" customWidth="1"/>
    <col min="10763" max="10763" width="3.7109375" style="932" customWidth="1"/>
    <col min="10764" max="10764" width="12.7109375" style="932" customWidth="1"/>
    <col min="10765" max="10765" width="52.7109375" style="932" customWidth="1"/>
    <col min="10766" max="10769" width="0" style="932" hidden="1" customWidth="1"/>
    <col min="10770" max="10770" width="12.28515625" style="932" customWidth="1"/>
    <col min="10771" max="10771" width="6.42578125" style="932" customWidth="1"/>
    <col min="10772" max="10772" width="12.28515625" style="932" customWidth="1"/>
    <col min="10773" max="10773" width="0" style="932" hidden="1" customWidth="1"/>
    <col min="10774" max="10774" width="3.7109375" style="932" customWidth="1"/>
    <col min="10775" max="10775" width="11.140625" style="932" bestFit="1" customWidth="1"/>
    <col min="10776" max="10777" width="10.5703125" style="932"/>
    <col min="10778" max="10778" width="11.140625" style="932" customWidth="1"/>
    <col min="10779" max="11008" width="10.5703125" style="932"/>
    <col min="11009" max="11016" width="0" style="932" hidden="1" customWidth="1"/>
    <col min="11017" max="11017" width="3.7109375" style="932" customWidth="1"/>
    <col min="11018" max="11018" width="3.85546875" style="932" customWidth="1"/>
    <col min="11019" max="11019" width="3.7109375" style="932" customWidth="1"/>
    <col min="11020" max="11020" width="12.7109375" style="932" customWidth="1"/>
    <col min="11021" max="11021" width="52.7109375" style="932" customWidth="1"/>
    <col min="11022" max="11025" width="0" style="932" hidden="1" customWidth="1"/>
    <col min="11026" max="11026" width="12.28515625" style="932" customWidth="1"/>
    <col min="11027" max="11027" width="6.42578125" style="932" customWidth="1"/>
    <col min="11028" max="11028" width="12.28515625" style="932" customWidth="1"/>
    <col min="11029" max="11029" width="0" style="932" hidden="1" customWidth="1"/>
    <col min="11030" max="11030" width="3.7109375" style="932" customWidth="1"/>
    <col min="11031" max="11031" width="11.140625" style="932" bestFit="1" customWidth="1"/>
    <col min="11032" max="11033" width="10.5703125" style="932"/>
    <col min="11034" max="11034" width="11.140625" style="932" customWidth="1"/>
    <col min="11035" max="11264" width="10.5703125" style="932"/>
    <col min="11265" max="11272" width="0" style="932" hidden="1" customWidth="1"/>
    <col min="11273" max="11273" width="3.7109375" style="932" customWidth="1"/>
    <col min="11274" max="11274" width="3.85546875" style="932" customWidth="1"/>
    <col min="11275" max="11275" width="3.7109375" style="932" customWidth="1"/>
    <col min="11276" max="11276" width="12.7109375" style="932" customWidth="1"/>
    <col min="11277" max="11277" width="52.7109375" style="932" customWidth="1"/>
    <col min="11278" max="11281" width="0" style="932" hidden="1" customWidth="1"/>
    <col min="11282" max="11282" width="12.28515625" style="932" customWidth="1"/>
    <col min="11283" max="11283" width="6.42578125" style="932" customWidth="1"/>
    <col min="11284" max="11284" width="12.28515625" style="932" customWidth="1"/>
    <col min="11285" max="11285" width="0" style="932" hidden="1" customWidth="1"/>
    <col min="11286" max="11286" width="3.7109375" style="932" customWidth="1"/>
    <col min="11287" max="11287" width="11.140625" style="932" bestFit="1" customWidth="1"/>
    <col min="11288" max="11289" width="10.5703125" style="932"/>
    <col min="11290" max="11290" width="11.140625" style="932" customWidth="1"/>
    <col min="11291" max="11520" width="10.5703125" style="932"/>
    <col min="11521" max="11528" width="0" style="932" hidden="1" customWidth="1"/>
    <col min="11529" max="11529" width="3.7109375" style="932" customWidth="1"/>
    <col min="11530" max="11530" width="3.85546875" style="932" customWidth="1"/>
    <col min="11531" max="11531" width="3.7109375" style="932" customWidth="1"/>
    <col min="11532" max="11532" width="12.7109375" style="932" customWidth="1"/>
    <col min="11533" max="11533" width="52.7109375" style="932" customWidth="1"/>
    <col min="11534" max="11537" width="0" style="932" hidden="1" customWidth="1"/>
    <col min="11538" max="11538" width="12.28515625" style="932" customWidth="1"/>
    <col min="11539" max="11539" width="6.42578125" style="932" customWidth="1"/>
    <col min="11540" max="11540" width="12.28515625" style="932" customWidth="1"/>
    <col min="11541" max="11541" width="0" style="932" hidden="1" customWidth="1"/>
    <col min="11542" max="11542" width="3.7109375" style="932" customWidth="1"/>
    <col min="11543" max="11543" width="11.140625" style="932" bestFit="1" customWidth="1"/>
    <col min="11544" max="11545" width="10.5703125" style="932"/>
    <col min="11546" max="11546" width="11.140625" style="932" customWidth="1"/>
    <col min="11547" max="11776" width="10.5703125" style="932"/>
    <col min="11777" max="11784" width="0" style="932" hidden="1" customWidth="1"/>
    <col min="11785" max="11785" width="3.7109375" style="932" customWidth="1"/>
    <col min="11786" max="11786" width="3.85546875" style="932" customWidth="1"/>
    <col min="11787" max="11787" width="3.7109375" style="932" customWidth="1"/>
    <col min="11788" max="11788" width="12.7109375" style="932" customWidth="1"/>
    <col min="11789" max="11789" width="52.7109375" style="932" customWidth="1"/>
    <col min="11790" max="11793" width="0" style="932" hidden="1" customWidth="1"/>
    <col min="11794" max="11794" width="12.28515625" style="932" customWidth="1"/>
    <col min="11795" max="11795" width="6.42578125" style="932" customWidth="1"/>
    <col min="11796" max="11796" width="12.28515625" style="932" customWidth="1"/>
    <col min="11797" max="11797" width="0" style="932" hidden="1" customWidth="1"/>
    <col min="11798" max="11798" width="3.7109375" style="932" customWidth="1"/>
    <col min="11799" max="11799" width="11.140625" style="932" bestFit="1" customWidth="1"/>
    <col min="11800" max="11801" width="10.5703125" style="932"/>
    <col min="11802" max="11802" width="11.140625" style="932" customWidth="1"/>
    <col min="11803" max="12032" width="10.5703125" style="932"/>
    <col min="12033" max="12040" width="0" style="932" hidden="1" customWidth="1"/>
    <col min="12041" max="12041" width="3.7109375" style="932" customWidth="1"/>
    <col min="12042" max="12042" width="3.85546875" style="932" customWidth="1"/>
    <col min="12043" max="12043" width="3.7109375" style="932" customWidth="1"/>
    <col min="12044" max="12044" width="12.7109375" style="932" customWidth="1"/>
    <col min="12045" max="12045" width="52.7109375" style="932" customWidth="1"/>
    <col min="12046" max="12049" width="0" style="932" hidden="1" customWidth="1"/>
    <col min="12050" max="12050" width="12.28515625" style="932" customWidth="1"/>
    <col min="12051" max="12051" width="6.42578125" style="932" customWidth="1"/>
    <col min="12052" max="12052" width="12.28515625" style="932" customWidth="1"/>
    <col min="12053" max="12053" width="0" style="932" hidden="1" customWidth="1"/>
    <col min="12054" max="12054" width="3.7109375" style="932" customWidth="1"/>
    <col min="12055" max="12055" width="11.140625" style="932" bestFit="1" customWidth="1"/>
    <col min="12056" max="12057" width="10.5703125" style="932"/>
    <col min="12058" max="12058" width="11.140625" style="932" customWidth="1"/>
    <col min="12059" max="12288" width="10.5703125" style="932"/>
    <col min="12289" max="12296" width="0" style="932" hidden="1" customWidth="1"/>
    <col min="12297" max="12297" width="3.7109375" style="932" customWidth="1"/>
    <col min="12298" max="12298" width="3.85546875" style="932" customWidth="1"/>
    <col min="12299" max="12299" width="3.7109375" style="932" customWidth="1"/>
    <col min="12300" max="12300" width="12.7109375" style="932" customWidth="1"/>
    <col min="12301" max="12301" width="52.7109375" style="932" customWidth="1"/>
    <col min="12302" max="12305" width="0" style="932" hidden="1" customWidth="1"/>
    <col min="12306" max="12306" width="12.28515625" style="932" customWidth="1"/>
    <col min="12307" max="12307" width="6.42578125" style="932" customWidth="1"/>
    <col min="12308" max="12308" width="12.28515625" style="932" customWidth="1"/>
    <col min="12309" max="12309" width="0" style="932" hidden="1" customWidth="1"/>
    <col min="12310" max="12310" width="3.7109375" style="932" customWidth="1"/>
    <col min="12311" max="12311" width="11.140625" style="932" bestFit="1" customWidth="1"/>
    <col min="12312" max="12313" width="10.5703125" style="932"/>
    <col min="12314" max="12314" width="11.140625" style="932" customWidth="1"/>
    <col min="12315" max="12544" width="10.5703125" style="932"/>
    <col min="12545" max="12552" width="0" style="932" hidden="1" customWidth="1"/>
    <col min="12553" max="12553" width="3.7109375" style="932" customWidth="1"/>
    <col min="12554" max="12554" width="3.85546875" style="932" customWidth="1"/>
    <col min="12555" max="12555" width="3.7109375" style="932" customWidth="1"/>
    <col min="12556" max="12556" width="12.7109375" style="932" customWidth="1"/>
    <col min="12557" max="12557" width="52.7109375" style="932" customWidth="1"/>
    <col min="12558" max="12561" width="0" style="932" hidden="1" customWidth="1"/>
    <col min="12562" max="12562" width="12.28515625" style="932" customWidth="1"/>
    <col min="12563" max="12563" width="6.42578125" style="932" customWidth="1"/>
    <col min="12564" max="12564" width="12.28515625" style="932" customWidth="1"/>
    <col min="12565" max="12565" width="0" style="932" hidden="1" customWidth="1"/>
    <col min="12566" max="12566" width="3.7109375" style="932" customWidth="1"/>
    <col min="12567" max="12567" width="11.140625" style="932" bestFit="1" customWidth="1"/>
    <col min="12568" max="12569" width="10.5703125" style="932"/>
    <col min="12570" max="12570" width="11.140625" style="932" customWidth="1"/>
    <col min="12571" max="12800" width="10.5703125" style="932"/>
    <col min="12801" max="12808" width="0" style="932" hidden="1" customWidth="1"/>
    <col min="12809" max="12809" width="3.7109375" style="932" customWidth="1"/>
    <col min="12810" max="12810" width="3.85546875" style="932" customWidth="1"/>
    <col min="12811" max="12811" width="3.7109375" style="932" customWidth="1"/>
    <col min="12812" max="12812" width="12.7109375" style="932" customWidth="1"/>
    <col min="12813" max="12813" width="52.7109375" style="932" customWidth="1"/>
    <col min="12814" max="12817" width="0" style="932" hidden="1" customWidth="1"/>
    <col min="12818" max="12818" width="12.28515625" style="932" customWidth="1"/>
    <col min="12819" max="12819" width="6.42578125" style="932" customWidth="1"/>
    <col min="12820" max="12820" width="12.28515625" style="932" customWidth="1"/>
    <col min="12821" max="12821" width="0" style="932" hidden="1" customWidth="1"/>
    <col min="12822" max="12822" width="3.7109375" style="932" customWidth="1"/>
    <col min="12823" max="12823" width="11.140625" style="932" bestFit="1" customWidth="1"/>
    <col min="12824" max="12825" width="10.5703125" style="932"/>
    <col min="12826" max="12826" width="11.140625" style="932" customWidth="1"/>
    <col min="12827" max="13056" width="10.5703125" style="932"/>
    <col min="13057" max="13064" width="0" style="932" hidden="1" customWidth="1"/>
    <col min="13065" max="13065" width="3.7109375" style="932" customWidth="1"/>
    <col min="13066" max="13066" width="3.85546875" style="932" customWidth="1"/>
    <col min="13067" max="13067" width="3.7109375" style="932" customWidth="1"/>
    <col min="13068" max="13068" width="12.7109375" style="932" customWidth="1"/>
    <col min="13069" max="13069" width="52.7109375" style="932" customWidth="1"/>
    <col min="13070" max="13073" width="0" style="932" hidden="1" customWidth="1"/>
    <col min="13074" max="13074" width="12.28515625" style="932" customWidth="1"/>
    <col min="13075" max="13075" width="6.42578125" style="932" customWidth="1"/>
    <col min="13076" max="13076" width="12.28515625" style="932" customWidth="1"/>
    <col min="13077" max="13077" width="0" style="932" hidden="1" customWidth="1"/>
    <col min="13078" max="13078" width="3.7109375" style="932" customWidth="1"/>
    <col min="13079" max="13079" width="11.140625" style="932" bestFit="1" customWidth="1"/>
    <col min="13080" max="13081" width="10.5703125" style="932"/>
    <col min="13082" max="13082" width="11.140625" style="932" customWidth="1"/>
    <col min="13083" max="13312" width="10.5703125" style="932"/>
    <col min="13313" max="13320" width="0" style="932" hidden="1" customWidth="1"/>
    <col min="13321" max="13321" width="3.7109375" style="932" customWidth="1"/>
    <col min="13322" max="13322" width="3.85546875" style="932" customWidth="1"/>
    <col min="13323" max="13323" width="3.7109375" style="932" customWidth="1"/>
    <col min="13324" max="13324" width="12.7109375" style="932" customWidth="1"/>
    <col min="13325" max="13325" width="52.7109375" style="932" customWidth="1"/>
    <col min="13326" max="13329" width="0" style="932" hidden="1" customWidth="1"/>
    <col min="13330" max="13330" width="12.28515625" style="932" customWidth="1"/>
    <col min="13331" max="13331" width="6.42578125" style="932" customWidth="1"/>
    <col min="13332" max="13332" width="12.28515625" style="932" customWidth="1"/>
    <col min="13333" max="13333" width="0" style="932" hidden="1" customWidth="1"/>
    <col min="13334" max="13334" width="3.7109375" style="932" customWidth="1"/>
    <col min="13335" max="13335" width="11.140625" style="932" bestFit="1" customWidth="1"/>
    <col min="13336" max="13337" width="10.5703125" style="932"/>
    <col min="13338" max="13338" width="11.140625" style="932" customWidth="1"/>
    <col min="13339" max="13568" width="10.5703125" style="932"/>
    <col min="13569" max="13576" width="0" style="932" hidden="1" customWidth="1"/>
    <col min="13577" max="13577" width="3.7109375" style="932" customWidth="1"/>
    <col min="13578" max="13578" width="3.85546875" style="932" customWidth="1"/>
    <col min="13579" max="13579" width="3.7109375" style="932" customWidth="1"/>
    <col min="13580" max="13580" width="12.7109375" style="932" customWidth="1"/>
    <col min="13581" max="13581" width="52.7109375" style="932" customWidth="1"/>
    <col min="13582" max="13585" width="0" style="932" hidden="1" customWidth="1"/>
    <col min="13586" max="13586" width="12.28515625" style="932" customWidth="1"/>
    <col min="13587" max="13587" width="6.42578125" style="932" customWidth="1"/>
    <col min="13588" max="13588" width="12.28515625" style="932" customWidth="1"/>
    <col min="13589" max="13589" width="0" style="932" hidden="1" customWidth="1"/>
    <col min="13590" max="13590" width="3.7109375" style="932" customWidth="1"/>
    <col min="13591" max="13591" width="11.140625" style="932" bestFit="1" customWidth="1"/>
    <col min="13592" max="13593" width="10.5703125" style="932"/>
    <col min="13594" max="13594" width="11.140625" style="932" customWidth="1"/>
    <col min="13595" max="13824" width="10.5703125" style="932"/>
    <col min="13825" max="13832" width="0" style="932" hidden="1" customWidth="1"/>
    <col min="13833" max="13833" width="3.7109375" style="932" customWidth="1"/>
    <col min="13834" max="13834" width="3.85546875" style="932" customWidth="1"/>
    <col min="13835" max="13835" width="3.7109375" style="932" customWidth="1"/>
    <col min="13836" max="13836" width="12.7109375" style="932" customWidth="1"/>
    <col min="13837" max="13837" width="52.7109375" style="932" customWidth="1"/>
    <col min="13838" max="13841" width="0" style="932" hidden="1" customWidth="1"/>
    <col min="13842" max="13842" width="12.28515625" style="932" customWidth="1"/>
    <col min="13843" max="13843" width="6.42578125" style="932" customWidth="1"/>
    <col min="13844" max="13844" width="12.28515625" style="932" customWidth="1"/>
    <col min="13845" max="13845" width="0" style="932" hidden="1" customWidth="1"/>
    <col min="13846" max="13846" width="3.7109375" style="932" customWidth="1"/>
    <col min="13847" max="13847" width="11.140625" style="932" bestFit="1" customWidth="1"/>
    <col min="13848" max="13849" width="10.5703125" style="932"/>
    <col min="13850" max="13850" width="11.140625" style="932" customWidth="1"/>
    <col min="13851" max="14080" width="10.5703125" style="932"/>
    <col min="14081" max="14088" width="0" style="932" hidden="1" customWidth="1"/>
    <col min="14089" max="14089" width="3.7109375" style="932" customWidth="1"/>
    <col min="14090" max="14090" width="3.85546875" style="932" customWidth="1"/>
    <col min="14091" max="14091" width="3.7109375" style="932" customWidth="1"/>
    <col min="14092" max="14092" width="12.7109375" style="932" customWidth="1"/>
    <col min="14093" max="14093" width="52.7109375" style="932" customWidth="1"/>
    <col min="14094" max="14097" width="0" style="932" hidden="1" customWidth="1"/>
    <col min="14098" max="14098" width="12.28515625" style="932" customWidth="1"/>
    <col min="14099" max="14099" width="6.42578125" style="932" customWidth="1"/>
    <col min="14100" max="14100" width="12.28515625" style="932" customWidth="1"/>
    <col min="14101" max="14101" width="0" style="932" hidden="1" customWidth="1"/>
    <col min="14102" max="14102" width="3.7109375" style="932" customWidth="1"/>
    <col min="14103" max="14103" width="11.140625" style="932" bestFit="1" customWidth="1"/>
    <col min="14104" max="14105" width="10.5703125" style="932"/>
    <col min="14106" max="14106" width="11.140625" style="932" customWidth="1"/>
    <col min="14107" max="14336" width="10.5703125" style="932"/>
    <col min="14337" max="14344" width="0" style="932" hidden="1" customWidth="1"/>
    <col min="14345" max="14345" width="3.7109375" style="932" customWidth="1"/>
    <col min="14346" max="14346" width="3.85546875" style="932" customWidth="1"/>
    <col min="14347" max="14347" width="3.7109375" style="932" customWidth="1"/>
    <col min="14348" max="14348" width="12.7109375" style="932" customWidth="1"/>
    <col min="14349" max="14349" width="52.7109375" style="932" customWidth="1"/>
    <col min="14350" max="14353" width="0" style="932" hidden="1" customWidth="1"/>
    <col min="14354" max="14354" width="12.28515625" style="932" customWidth="1"/>
    <col min="14355" max="14355" width="6.42578125" style="932" customWidth="1"/>
    <col min="14356" max="14356" width="12.28515625" style="932" customWidth="1"/>
    <col min="14357" max="14357" width="0" style="932" hidden="1" customWidth="1"/>
    <col min="14358" max="14358" width="3.7109375" style="932" customWidth="1"/>
    <col min="14359" max="14359" width="11.140625" style="932" bestFit="1" customWidth="1"/>
    <col min="14360" max="14361" width="10.5703125" style="932"/>
    <col min="14362" max="14362" width="11.140625" style="932" customWidth="1"/>
    <col min="14363" max="14592" width="10.5703125" style="932"/>
    <col min="14593" max="14600" width="0" style="932" hidden="1" customWidth="1"/>
    <col min="14601" max="14601" width="3.7109375" style="932" customWidth="1"/>
    <col min="14602" max="14602" width="3.85546875" style="932" customWidth="1"/>
    <col min="14603" max="14603" width="3.7109375" style="932" customWidth="1"/>
    <col min="14604" max="14604" width="12.7109375" style="932" customWidth="1"/>
    <col min="14605" max="14605" width="52.7109375" style="932" customWidth="1"/>
    <col min="14606" max="14609" width="0" style="932" hidden="1" customWidth="1"/>
    <col min="14610" max="14610" width="12.28515625" style="932" customWidth="1"/>
    <col min="14611" max="14611" width="6.42578125" style="932" customWidth="1"/>
    <col min="14612" max="14612" width="12.28515625" style="932" customWidth="1"/>
    <col min="14613" max="14613" width="0" style="932" hidden="1" customWidth="1"/>
    <col min="14614" max="14614" width="3.7109375" style="932" customWidth="1"/>
    <col min="14615" max="14615" width="11.140625" style="932" bestFit="1" customWidth="1"/>
    <col min="14616" max="14617" width="10.5703125" style="932"/>
    <col min="14618" max="14618" width="11.140625" style="932" customWidth="1"/>
    <col min="14619" max="14848" width="10.5703125" style="932"/>
    <col min="14849" max="14856" width="0" style="932" hidden="1" customWidth="1"/>
    <col min="14857" max="14857" width="3.7109375" style="932" customWidth="1"/>
    <col min="14858" max="14858" width="3.85546875" style="932" customWidth="1"/>
    <col min="14859" max="14859" width="3.7109375" style="932" customWidth="1"/>
    <col min="14860" max="14860" width="12.7109375" style="932" customWidth="1"/>
    <col min="14861" max="14861" width="52.7109375" style="932" customWidth="1"/>
    <col min="14862" max="14865" width="0" style="932" hidden="1" customWidth="1"/>
    <col min="14866" max="14866" width="12.28515625" style="932" customWidth="1"/>
    <col min="14867" max="14867" width="6.42578125" style="932" customWidth="1"/>
    <col min="14868" max="14868" width="12.28515625" style="932" customWidth="1"/>
    <col min="14869" max="14869" width="0" style="932" hidden="1" customWidth="1"/>
    <col min="14870" max="14870" width="3.7109375" style="932" customWidth="1"/>
    <col min="14871" max="14871" width="11.140625" style="932" bestFit="1" customWidth="1"/>
    <col min="14872" max="14873" width="10.5703125" style="932"/>
    <col min="14874" max="14874" width="11.140625" style="932" customWidth="1"/>
    <col min="14875" max="15104" width="10.5703125" style="932"/>
    <col min="15105" max="15112" width="0" style="932" hidden="1" customWidth="1"/>
    <col min="15113" max="15113" width="3.7109375" style="932" customWidth="1"/>
    <col min="15114" max="15114" width="3.85546875" style="932" customWidth="1"/>
    <col min="15115" max="15115" width="3.7109375" style="932" customWidth="1"/>
    <col min="15116" max="15116" width="12.7109375" style="932" customWidth="1"/>
    <col min="15117" max="15117" width="52.7109375" style="932" customWidth="1"/>
    <col min="15118" max="15121" width="0" style="932" hidden="1" customWidth="1"/>
    <col min="15122" max="15122" width="12.28515625" style="932" customWidth="1"/>
    <col min="15123" max="15123" width="6.42578125" style="932" customWidth="1"/>
    <col min="15124" max="15124" width="12.28515625" style="932" customWidth="1"/>
    <col min="15125" max="15125" width="0" style="932" hidden="1" customWidth="1"/>
    <col min="15126" max="15126" width="3.7109375" style="932" customWidth="1"/>
    <col min="15127" max="15127" width="11.140625" style="932" bestFit="1" customWidth="1"/>
    <col min="15128" max="15129" width="10.5703125" style="932"/>
    <col min="15130" max="15130" width="11.140625" style="932" customWidth="1"/>
    <col min="15131" max="15360" width="10.5703125" style="932"/>
    <col min="15361" max="15368" width="0" style="932" hidden="1" customWidth="1"/>
    <col min="15369" max="15369" width="3.7109375" style="932" customWidth="1"/>
    <col min="15370" max="15370" width="3.85546875" style="932" customWidth="1"/>
    <col min="15371" max="15371" width="3.7109375" style="932" customWidth="1"/>
    <col min="15372" max="15372" width="12.7109375" style="932" customWidth="1"/>
    <col min="15373" max="15373" width="52.7109375" style="932" customWidth="1"/>
    <col min="15374" max="15377" width="0" style="932" hidden="1" customWidth="1"/>
    <col min="15378" max="15378" width="12.28515625" style="932" customWidth="1"/>
    <col min="15379" max="15379" width="6.42578125" style="932" customWidth="1"/>
    <col min="15380" max="15380" width="12.28515625" style="932" customWidth="1"/>
    <col min="15381" max="15381" width="0" style="932" hidden="1" customWidth="1"/>
    <col min="15382" max="15382" width="3.7109375" style="932" customWidth="1"/>
    <col min="15383" max="15383" width="11.140625" style="932" bestFit="1" customWidth="1"/>
    <col min="15384" max="15385" width="10.5703125" style="932"/>
    <col min="15386" max="15386" width="11.140625" style="932" customWidth="1"/>
    <col min="15387" max="15616" width="10.5703125" style="932"/>
    <col min="15617" max="15624" width="0" style="932" hidden="1" customWidth="1"/>
    <col min="15625" max="15625" width="3.7109375" style="932" customWidth="1"/>
    <col min="15626" max="15626" width="3.85546875" style="932" customWidth="1"/>
    <col min="15627" max="15627" width="3.7109375" style="932" customWidth="1"/>
    <col min="15628" max="15628" width="12.7109375" style="932" customWidth="1"/>
    <col min="15629" max="15629" width="52.7109375" style="932" customWidth="1"/>
    <col min="15630" max="15633" width="0" style="932" hidden="1" customWidth="1"/>
    <col min="15634" max="15634" width="12.28515625" style="932" customWidth="1"/>
    <col min="15635" max="15635" width="6.42578125" style="932" customWidth="1"/>
    <col min="15636" max="15636" width="12.28515625" style="932" customWidth="1"/>
    <col min="15637" max="15637" width="0" style="932" hidden="1" customWidth="1"/>
    <col min="15638" max="15638" width="3.7109375" style="932" customWidth="1"/>
    <col min="15639" max="15639" width="11.140625" style="932" bestFit="1" customWidth="1"/>
    <col min="15640" max="15641" width="10.5703125" style="932"/>
    <col min="15642" max="15642" width="11.140625" style="932" customWidth="1"/>
    <col min="15643" max="15872" width="10.5703125" style="932"/>
    <col min="15873" max="15880" width="0" style="932" hidden="1" customWidth="1"/>
    <col min="15881" max="15881" width="3.7109375" style="932" customWidth="1"/>
    <col min="15882" max="15882" width="3.85546875" style="932" customWidth="1"/>
    <col min="15883" max="15883" width="3.7109375" style="932" customWidth="1"/>
    <col min="15884" max="15884" width="12.7109375" style="932" customWidth="1"/>
    <col min="15885" max="15885" width="52.7109375" style="932" customWidth="1"/>
    <col min="15886" max="15889" width="0" style="932" hidden="1" customWidth="1"/>
    <col min="15890" max="15890" width="12.28515625" style="932" customWidth="1"/>
    <col min="15891" max="15891" width="6.42578125" style="932" customWidth="1"/>
    <col min="15892" max="15892" width="12.28515625" style="932" customWidth="1"/>
    <col min="15893" max="15893" width="0" style="932" hidden="1" customWidth="1"/>
    <col min="15894" max="15894" width="3.7109375" style="932" customWidth="1"/>
    <col min="15895" max="15895" width="11.140625" style="932" bestFit="1" customWidth="1"/>
    <col min="15896" max="15897" width="10.5703125" style="932"/>
    <col min="15898" max="15898" width="11.140625" style="932" customWidth="1"/>
    <col min="15899" max="16128" width="10.5703125" style="932"/>
    <col min="16129" max="16136" width="0" style="932" hidden="1" customWidth="1"/>
    <col min="16137" max="16137" width="3.7109375" style="932" customWidth="1"/>
    <col min="16138" max="16138" width="3.85546875" style="932" customWidth="1"/>
    <col min="16139" max="16139" width="3.7109375" style="932" customWidth="1"/>
    <col min="16140" max="16140" width="12.7109375" style="932" customWidth="1"/>
    <col min="16141" max="16141" width="52.7109375" style="932" customWidth="1"/>
    <col min="16142" max="16145" width="0" style="932" hidden="1" customWidth="1"/>
    <col min="16146" max="16146" width="12.28515625" style="932" customWidth="1"/>
    <col min="16147" max="16147" width="6.42578125" style="932" customWidth="1"/>
    <col min="16148" max="16148" width="12.28515625" style="932" customWidth="1"/>
    <col min="16149" max="16149" width="0" style="932" hidden="1" customWidth="1"/>
    <col min="16150" max="16150" width="3.7109375" style="932" customWidth="1"/>
    <col min="16151" max="16151" width="11.140625" style="932" bestFit="1" customWidth="1"/>
    <col min="16152" max="16153" width="10.5703125" style="932"/>
    <col min="16154" max="16154" width="11.140625" style="932" customWidth="1"/>
    <col min="16155" max="16384" width="10.5703125" style="932"/>
  </cols>
  <sheetData>
    <row r="1" spans="1:34" hidden="1">
      <c r="Q1" s="725"/>
      <c r="R1" s="725"/>
    </row>
    <row r="2" spans="1:34" hidden="1">
      <c r="U2" s="725"/>
    </row>
    <row r="3" spans="1:34" hidden="1"/>
    <row r="4" spans="1:34" ht="3.1" customHeight="1">
      <c r="J4" s="937"/>
      <c r="K4" s="937"/>
      <c r="L4" s="933"/>
      <c r="M4" s="933"/>
      <c r="N4" s="933"/>
      <c r="O4" s="940"/>
      <c r="P4" s="940"/>
      <c r="Q4" s="940"/>
      <c r="R4" s="940"/>
      <c r="S4" s="940"/>
      <c r="T4" s="940"/>
      <c r="U4" s="940"/>
    </row>
    <row r="5" spans="1:34" ht="26.15" customHeight="1">
      <c r="J5" s="937"/>
      <c r="K5" s="937"/>
      <c r="L5" s="1299" t="s">
        <v>712</v>
      </c>
      <c r="M5" s="1299"/>
      <c r="N5" s="1299"/>
      <c r="O5" s="1299"/>
      <c r="P5" s="1299"/>
      <c r="Q5" s="1299"/>
      <c r="R5" s="1299"/>
      <c r="S5" s="1299"/>
      <c r="T5" s="1299"/>
      <c r="U5" s="627"/>
    </row>
    <row r="6" spans="1:34" ht="3.1" customHeight="1">
      <c r="J6" s="937"/>
      <c r="K6" s="937"/>
      <c r="L6" s="933"/>
      <c r="M6" s="933"/>
      <c r="N6" s="933"/>
      <c r="O6" s="712"/>
      <c r="P6" s="712"/>
      <c r="Q6" s="712"/>
      <c r="R6" s="712"/>
      <c r="S6" s="712"/>
      <c r="T6" s="712"/>
      <c r="U6" s="712"/>
      <c r="V6" s="940"/>
    </row>
    <row r="7" spans="1:34" s="740" customFormat="1" ht="4.75" hidden="1">
      <c r="A7" s="1115"/>
      <c r="B7" s="1115"/>
      <c r="C7" s="1115"/>
      <c r="D7" s="1115"/>
      <c r="E7" s="1115"/>
      <c r="F7" s="1115"/>
      <c r="G7" s="1115"/>
      <c r="H7" s="1115"/>
      <c r="L7" s="1166"/>
      <c r="M7" s="1040"/>
      <c r="O7" s="1310"/>
      <c r="P7" s="1310"/>
      <c r="Q7" s="1310"/>
      <c r="R7" s="1310"/>
      <c r="S7" s="1310"/>
      <c r="T7" s="1310"/>
      <c r="U7" s="774"/>
      <c r="V7" s="774"/>
      <c r="X7" s="1115"/>
      <c r="Y7" s="1115"/>
      <c r="Z7" s="1115"/>
      <c r="AA7" s="1115"/>
      <c r="AB7" s="1115"/>
    </row>
    <row r="8" spans="1:34" s="949" customFormat="1" ht="23.1">
      <c r="A8" s="955"/>
      <c r="B8" s="955"/>
      <c r="C8" s="955"/>
      <c r="D8" s="955"/>
      <c r="E8" s="955"/>
      <c r="F8" s="955"/>
      <c r="G8" s="955"/>
      <c r="H8" s="955"/>
      <c r="L8" s="463"/>
      <c r="M8" s="580" t="str">
        <f>"Дата подачи заявления об "&amp;IF(datePr_ch="","утверждении","изменении") &amp; " тарифов"</f>
        <v>Дата подачи заявления об утверждении тарифов</v>
      </c>
      <c r="N8" s="1119"/>
      <c r="O8" s="1311" t="str">
        <f>IF(datePr_ch="",IF(datePr="","",datePr),datePr_ch)</f>
        <v>27.04.2023</v>
      </c>
      <c r="P8" s="1311"/>
      <c r="Q8" s="1311"/>
      <c r="R8" s="1311"/>
      <c r="S8" s="1311"/>
      <c r="T8" s="1311"/>
      <c r="U8" s="724"/>
      <c r="V8" s="724"/>
      <c r="W8" s="483"/>
      <c r="X8" s="955"/>
      <c r="Y8" s="955"/>
      <c r="Z8" s="955"/>
      <c r="AA8" s="955"/>
      <c r="AB8" s="955"/>
      <c r="AC8" s="955"/>
      <c r="AD8" s="955"/>
      <c r="AE8" s="955"/>
      <c r="AF8" s="955"/>
      <c r="AG8" s="955"/>
      <c r="AH8" s="955"/>
    </row>
    <row r="9" spans="1:34" s="949" customFormat="1" ht="23.1">
      <c r="A9" s="955"/>
      <c r="B9" s="955"/>
      <c r="C9" s="955"/>
      <c r="D9" s="955"/>
      <c r="E9" s="955"/>
      <c r="F9" s="955"/>
      <c r="G9" s="955"/>
      <c r="H9" s="955"/>
      <c r="L9" s="718"/>
      <c r="M9" s="580" t="str">
        <f>"Номер подачи заявления об "&amp;IF(numberPr_ch="","утверждении","изменении") &amp; " тарифов"</f>
        <v>Номер подачи заявления об утверждении тарифов</v>
      </c>
      <c r="N9" s="1119"/>
      <c r="O9" s="1311" t="str">
        <f>IF(numberPr_ch="",IF(numberPr="","",numberPr),numberPr_ch)</f>
        <v>130Т</v>
      </c>
      <c r="P9" s="1311"/>
      <c r="Q9" s="1311"/>
      <c r="R9" s="1311"/>
      <c r="S9" s="1311"/>
      <c r="T9" s="1311"/>
      <c r="U9" s="724"/>
      <c r="V9" s="724"/>
      <c r="W9" s="483"/>
      <c r="X9" s="955"/>
      <c r="Y9" s="955"/>
      <c r="Z9" s="955"/>
      <c r="AA9" s="955"/>
      <c r="AB9" s="955"/>
      <c r="AC9" s="955"/>
      <c r="AD9" s="955"/>
      <c r="AE9" s="955"/>
      <c r="AF9" s="955"/>
      <c r="AG9" s="955"/>
      <c r="AH9" s="955"/>
    </row>
    <row r="10" spans="1:34" s="740" customFormat="1" ht="4.75" hidden="1">
      <c r="A10" s="1115"/>
      <c r="B10" s="1115"/>
      <c r="C10" s="1115"/>
      <c r="D10" s="1115"/>
      <c r="E10" s="1115"/>
      <c r="F10" s="1115"/>
      <c r="G10" s="1115"/>
      <c r="H10" s="1115"/>
      <c r="L10" s="1166"/>
      <c r="M10" s="1040"/>
      <c r="O10" s="1310"/>
      <c r="P10" s="1310"/>
      <c r="Q10" s="1310"/>
      <c r="R10" s="1310"/>
      <c r="S10" s="1310"/>
      <c r="T10" s="1310"/>
      <c r="U10" s="774"/>
      <c r="V10" s="774"/>
      <c r="X10" s="1115"/>
      <c r="Y10" s="1115"/>
      <c r="Z10" s="1115"/>
      <c r="AA10" s="1115"/>
      <c r="AB10" s="1115"/>
    </row>
    <row r="11" spans="1:34" s="949" customFormat="1" ht="11.55" hidden="1">
      <c r="A11" s="955"/>
      <c r="B11" s="955"/>
      <c r="C11" s="955"/>
      <c r="D11" s="955"/>
      <c r="E11" s="955"/>
      <c r="F11" s="955"/>
      <c r="G11" s="955"/>
      <c r="H11" s="955"/>
      <c r="L11" s="1300"/>
      <c r="M11" s="1300"/>
      <c r="N11" s="966"/>
      <c r="O11" s="724"/>
      <c r="P11" s="724"/>
      <c r="Q11" s="724"/>
      <c r="R11" s="724"/>
      <c r="S11" s="724"/>
      <c r="T11" s="724"/>
      <c r="U11" s="953" t="s">
        <v>366</v>
      </c>
      <c r="X11" s="955"/>
      <c r="Y11" s="955"/>
      <c r="Z11" s="955"/>
      <c r="AA11" s="955"/>
      <c r="AB11" s="955"/>
      <c r="AC11" s="955"/>
      <c r="AD11" s="955"/>
      <c r="AE11" s="955"/>
      <c r="AF11" s="955"/>
      <c r="AG11" s="955"/>
      <c r="AH11" s="955"/>
    </row>
    <row r="12" spans="1:34">
      <c r="J12" s="937"/>
      <c r="K12" s="937"/>
      <c r="L12" s="933"/>
      <c r="M12" s="933"/>
      <c r="N12" s="466"/>
      <c r="O12" s="1283"/>
      <c r="P12" s="1283"/>
      <c r="Q12" s="1283"/>
      <c r="R12" s="1283"/>
      <c r="S12" s="1283"/>
      <c r="T12" s="1283"/>
      <c r="U12" s="1283"/>
    </row>
    <row r="13" spans="1:34">
      <c r="J13" s="937"/>
      <c r="K13" s="937"/>
      <c r="L13" s="1232" t="s">
        <v>440</v>
      </c>
      <c r="M13" s="1232"/>
      <c r="N13" s="1232"/>
      <c r="O13" s="1232"/>
      <c r="P13" s="1232"/>
      <c r="Q13" s="1232"/>
      <c r="R13" s="1232"/>
      <c r="S13" s="1232"/>
      <c r="T13" s="1232"/>
      <c r="U13" s="1232"/>
      <c r="V13" s="1232"/>
      <c r="W13" s="1232" t="s">
        <v>441</v>
      </c>
    </row>
    <row r="14" spans="1:34" ht="14.3" customHeight="1">
      <c r="J14" s="937"/>
      <c r="K14" s="937"/>
      <c r="L14" s="1315" t="s">
        <v>87</v>
      </c>
      <c r="M14" s="1315" t="s">
        <v>597</v>
      </c>
      <c r="N14" s="624"/>
      <c r="O14" s="1284" t="s">
        <v>599</v>
      </c>
      <c r="P14" s="1285"/>
      <c r="Q14" s="1285"/>
      <c r="R14" s="1285"/>
      <c r="S14" s="1285"/>
      <c r="T14" s="1286"/>
      <c r="U14" s="1287" t="s">
        <v>334</v>
      </c>
      <c r="V14" s="1312" t="s">
        <v>269</v>
      </c>
      <c r="W14" s="1232"/>
    </row>
    <row r="15" spans="1:34" ht="14.3" customHeight="1">
      <c r="J15" s="937"/>
      <c r="K15" s="937"/>
      <c r="L15" s="1315"/>
      <c r="M15" s="1315"/>
      <c r="N15" s="625"/>
      <c r="O15" s="1290" t="s">
        <v>573</v>
      </c>
      <c r="P15" s="1292" t="s">
        <v>265</v>
      </c>
      <c r="Q15" s="1293"/>
      <c r="R15" s="1294" t="s">
        <v>610</v>
      </c>
      <c r="S15" s="1295"/>
      <c r="T15" s="1296"/>
      <c r="U15" s="1288"/>
      <c r="V15" s="1313"/>
      <c r="W15" s="1232"/>
    </row>
    <row r="16" spans="1:34" ht="33.799999999999997" customHeight="1">
      <c r="J16" s="937"/>
      <c r="K16" s="937"/>
      <c r="L16" s="1315"/>
      <c r="M16" s="1315"/>
      <c r="N16" s="626"/>
      <c r="O16" s="1291"/>
      <c r="P16" s="713" t="s">
        <v>574</v>
      </c>
      <c r="Q16" s="713" t="s">
        <v>5</v>
      </c>
      <c r="R16" s="970" t="s">
        <v>268</v>
      </c>
      <c r="S16" s="1297" t="s">
        <v>267</v>
      </c>
      <c r="T16" s="1298"/>
      <c r="U16" s="1289"/>
      <c r="V16" s="1314"/>
      <c r="W16" s="1232"/>
    </row>
    <row r="17" spans="1:36">
      <c r="J17" s="937"/>
      <c r="K17" s="532">
        <v>1</v>
      </c>
      <c r="L17" s="610" t="s">
        <v>88</v>
      </c>
      <c r="M17" s="610" t="s">
        <v>47</v>
      </c>
      <c r="N17" s="612" t="str">
        <f ca="1">OFFSET(N17,0,-1)</f>
        <v>2</v>
      </c>
      <c r="O17" s="967">
        <f ca="1">OFFSET(O17,0,-1)+1</f>
        <v>3</v>
      </c>
      <c r="P17" s="967">
        <f ca="1">OFFSET(P17,0,-1)+1</f>
        <v>4</v>
      </c>
      <c r="Q17" s="967">
        <f ca="1">OFFSET(Q17,0,-1)+1</f>
        <v>5</v>
      </c>
      <c r="R17" s="967">
        <f ca="1">OFFSET(R17,0,-1)+1</f>
        <v>6</v>
      </c>
      <c r="S17" s="1279">
        <f ca="1">OFFSET(S17,0,-1)+1</f>
        <v>7</v>
      </c>
      <c r="T17" s="1279"/>
      <c r="U17" s="967">
        <f ca="1">OFFSET(U17,0,-2)+1</f>
        <v>8</v>
      </c>
      <c r="V17" s="612">
        <f ca="1">OFFSET(V17,0,-1)</f>
        <v>8</v>
      </c>
      <c r="W17" s="967">
        <f ca="1">OFFSET(W17,0,-1)+1</f>
        <v>9</v>
      </c>
    </row>
    <row r="18" spans="1:36" ht="23.1">
      <c r="A18" s="1301">
        <v>1</v>
      </c>
      <c r="B18" s="957"/>
      <c r="C18" s="957"/>
      <c r="D18" s="957"/>
      <c r="E18" s="923"/>
      <c r="F18" s="968"/>
      <c r="G18" s="968"/>
      <c r="H18" s="968"/>
      <c r="I18" s="925"/>
      <c r="J18" s="921"/>
      <c r="K18" s="905"/>
      <c r="L18" s="972">
        <f>mergeValue(A18)</f>
        <v>1</v>
      </c>
      <c r="M18" s="604" t="s">
        <v>18</v>
      </c>
      <c r="N18" s="609"/>
      <c r="O18" s="1302"/>
      <c r="P18" s="1302"/>
      <c r="Q18" s="1302"/>
      <c r="R18" s="1302"/>
      <c r="S18" s="1302"/>
      <c r="T18" s="1302"/>
      <c r="U18" s="1302"/>
      <c r="V18" s="1302"/>
      <c r="W18" s="1123" t="s">
        <v>713</v>
      </c>
      <c r="Y18" s="771"/>
      <c r="Z18" s="771" t="str">
        <f t="shared" ref="Z18:Z31" si="0">IF(M18="","",M18 )</f>
        <v>Наименование тарифа</v>
      </c>
      <c r="AA18" s="771"/>
      <c r="AB18" s="771"/>
      <c r="AC18" s="771"/>
      <c r="AI18" s="950"/>
      <c r="AJ18" s="950"/>
    </row>
    <row r="19" spans="1:36" ht="23.1">
      <c r="A19" s="1301"/>
      <c r="B19" s="1301">
        <v>1</v>
      </c>
      <c r="C19" s="957"/>
      <c r="D19" s="957"/>
      <c r="E19" s="968"/>
      <c r="F19" s="968"/>
      <c r="G19" s="968"/>
      <c r="H19" s="968"/>
      <c r="I19" s="963"/>
      <c r="J19" s="896"/>
      <c r="K19" s="899"/>
      <c r="L19" s="972" t="str">
        <f>mergeValue(A19) &amp;"."&amp; mergeValue(B19)</f>
        <v>1.1</v>
      </c>
      <c r="M19" s="652" t="s">
        <v>14</v>
      </c>
      <c r="N19" s="609"/>
      <c r="O19" s="1302"/>
      <c r="P19" s="1302"/>
      <c r="Q19" s="1302"/>
      <c r="R19" s="1302"/>
      <c r="S19" s="1302"/>
      <c r="T19" s="1302"/>
      <c r="U19" s="1302"/>
      <c r="V19" s="1302"/>
      <c r="W19" s="1123" t="s">
        <v>454</v>
      </c>
      <c r="Y19" s="771"/>
      <c r="Z19" s="771" t="str">
        <f t="shared" si="0"/>
        <v>Территория действия тарифа</v>
      </c>
      <c r="AA19" s="771"/>
      <c r="AB19" s="771"/>
      <c r="AC19" s="771"/>
      <c r="AI19" s="950"/>
      <c r="AJ19" s="950"/>
    </row>
    <row r="20" spans="1:36" ht="23.1">
      <c r="A20" s="1301"/>
      <c r="B20" s="1301"/>
      <c r="C20" s="1301">
        <v>1</v>
      </c>
      <c r="D20" s="957"/>
      <c r="E20" s="968"/>
      <c r="F20" s="968"/>
      <c r="G20" s="968"/>
      <c r="H20" s="968"/>
      <c r="I20" s="904"/>
      <c r="J20" s="896"/>
      <c r="K20" s="899"/>
      <c r="L20" s="972" t="str">
        <f>mergeValue(A20) &amp;"."&amp; mergeValue(B20)&amp;"."&amp; mergeValue(C20)</f>
        <v>1.1.1</v>
      </c>
      <c r="M20" s="653" t="s">
        <v>6</v>
      </c>
      <c r="N20" s="609"/>
      <c r="O20" s="1302"/>
      <c r="P20" s="1302"/>
      <c r="Q20" s="1302"/>
      <c r="R20" s="1302"/>
      <c r="S20" s="1302"/>
      <c r="T20" s="1302"/>
      <c r="U20" s="1302"/>
      <c r="V20" s="1302"/>
      <c r="W20" s="1123" t="s">
        <v>595</v>
      </c>
      <c r="Y20" s="771"/>
      <c r="Z20" s="771" t="str">
        <f t="shared" si="0"/>
        <v xml:space="preserve">Наименование системы теплоснабжения </v>
      </c>
      <c r="AA20" s="771"/>
      <c r="AB20" s="771"/>
      <c r="AC20" s="771"/>
      <c r="AI20" s="950"/>
      <c r="AJ20" s="950"/>
    </row>
    <row r="21" spans="1:36" ht="23.1">
      <c r="A21" s="1301"/>
      <c r="B21" s="1301"/>
      <c r="C21" s="1301"/>
      <c r="D21" s="1301">
        <v>1</v>
      </c>
      <c r="E21" s="968"/>
      <c r="F21" s="968"/>
      <c r="G21" s="968"/>
      <c r="H21" s="968"/>
      <c r="I21" s="904"/>
      <c r="J21" s="896"/>
      <c r="K21" s="899"/>
      <c r="L21" s="972" t="str">
        <f>mergeValue(A21) &amp;"."&amp; mergeValue(B21)&amp;"."&amp; mergeValue(C21)&amp;"."&amp; mergeValue(D21)</f>
        <v>1.1.1.1</v>
      </c>
      <c r="M21" s="654" t="s">
        <v>20</v>
      </c>
      <c r="N21" s="609"/>
      <c r="O21" s="1302"/>
      <c r="P21" s="1302"/>
      <c r="Q21" s="1302"/>
      <c r="R21" s="1302"/>
      <c r="S21" s="1302"/>
      <c r="T21" s="1302"/>
      <c r="U21" s="1302"/>
      <c r="V21" s="1302"/>
      <c r="W21" s="1123" t="s">
        <v>596</v>
      </c>
      <c r="Y21" s="771"/>
      <c r="Z21" s="771" t="str">
        <f t="shared" si="0"/>
        <v xml:space="preserve">Источник тепловой энергии  </v>
      </c>
      <c r="AA21" s="771"/>
      <c r="AB21" s="771"/>
      <c r="AC21" s="771"/>
      <c r="AI21" s="950"/>
      <c r="AJ21" s="950"/>
    </row>
    <row r="22" spans="1:36" ht="80.849999999999994">
      <c r="A22" s="1301"/>
      <c r="B22" s="1301"/>
      <c r="C22" s="1301"/>
      <c r="D22" s="1301"/>
      <c r="E22" s="1301">
        <v>1</v>
      </c>
      <c r="F22" s="968"/>
      <c r="G22" s="968"/>
      <c r="H22" s="957">
        <v>1</v>
      </c>
      <c r="I22" s="1301">
        <v>1</v>
      </c>
      <c r="J22" s="968"/>
      <c r="K22" s="907"/>
      <c r="L22" s="972" t="str">
        <f>mergeValue(A22) &amp;"."&amp; mergeValue(B22)&amp;"."&amp; mergeValue(C22)&amp;"."&amp; mergeValue(D22)&amp;"."&amp; mergeValue(E22)</f>
        <v>1.1.1.1.1</v>
      </c>
      <c r="M22" s="518" t="s">
        <v>7</v>
      </c>
      <c r="N22" s="609"/>
      <c r="O22" s="1303"/>
      <c r="P22" s="1303"/>
      <c r="Q22" s="1303"/>
      <c r="R22" s="1303"/>
      <c r="S22" s="1303"/>
      <c r="T22" s="1303"/>
      <c r="U22" s="1303"/>
      <c r="V22" s="1303"/>
      <c r="W22" s="1123" t="s">
        <v>714</v>
      </c>
      <c r="Y22" s="771"/>
      <c r="Z22" s="771" t="str">
        <f t="shared" si="0"/>
        <v>Схема подключения теплопотребляющей установки к коллектору источника тепловой энергии</v>
      </c>
      <c r="AA22" s="771"/>
      <c r="AB22" s="771"/>
      <c r="AC22" s="771"/>
      <c r="AI22" s="950"/>
      <c r="AJ22" s="950"/>
    </row>
    <row r="23" spans="1:36" ht="46.2">
      <c r="A23" s="1301"/>
      <c r="B23" s="1301"/>
      <c r="C23" s="1301"/>
      <c r="D23" s="1301"/>
      <c r="E23" s="1301"/>
      <c r="F23" s="1301">
        <v>1</v>
      </c>
      <c r="G23" s="957"/>
      <c r="H23" s="957"/>
      <c r="I23" s="1301"/>
      <c r="J23" s="1301">
        <v>1</v>
      </c>
      <c r="K23" s="908"/>
      <c r="L23" s="972" t="str">
        <f>mergeValue(A23) &amp;"."&amp; mergeValue(B23)&amp;"."&amp; mergeValue(C23)&amp;"."&amp; mergeValue(D23)&amp;"."&amp; mergeValue(E23)&amp;"."&amp; mergeValue(F23)</f>
        <v>1.1.1.1.1.1</v>
      </c>
      <c r="M23" s="519" t="s">
        <v>8</v>
      </c>
      <c r="N23" s="609"/>
      <c r="O23" s="1304"/>
      <c r="P23" s="1305"/>
      <c r="Q23" s="1305"/>
      <c r="R23" s="1305"/>
      <c r="S23" s="1305"/>
      <c r="T23" s="1305"/>
      <c r="U23" s="1305"/>
      <c r="V23" s="1306"/>
      <c r="W23" s="1123" t="s">
        <v>715</v>
      </c>
      <c r="Y23" s="771"/>
      <c r="Z23" s="771" t="str">
        <f t="shared" si="0"/>
        <v>Группа потребителей</v>
      </c>
      <c r="AA23" s="771"/>
      <c r="AB23" s="771"/>
      <c r="AC23" s="771"/>
      <c r="AI23" s="950"/>
      <c r="AJ23" s="950"/>
    </row>
    <row r="24" spans="1:36" ht="122.1" customHeight="1">
      <c r="A24" s="1301"/>
      <c r="B24" s="1301"/>
      <c r="C24" s="1301"/>
      <c r="D24" s="1301"/>
      <c r="E24" s="1301"/>
      <c r="F24" s="1301"/>
      <c r="G24" s="957">
        <v>1</v>
      </c>
      <c r="H24" s="957"/>
      <c r="I24" s="1301"/>
      <c r="J24" s="1301"/>
      <c r="K24" s="908">
        <v>1</v>
      </c>
      <c r="L24" s="972" t="str">
        <f>mergeValue(A24) &amp;"."&amp; mergeValue(B24)&amp;"."&amp; mergeValue(C24)&amp;"."&amp; mergeValue(D24)&amp;"."&amp; mergeValue(E24)&amp;"."&amp; mergeValue(F24)&amp;"."&amp; mergeValue(G24)</f>
        <v>1.1.1.1.1.1.1</v>
      </c>
      <c r="M24" s="1082"/>
      <c r="N24" s="609"/>
      <c r="O24" s="720"/>
      <c r="P24" s="720"/>
      <c r="Q24" s="1034"/>
      <c r="R24" s="1281"/>
      <c r="S24" s="1282" t="s">
        <v>80</v>
      </c>
      <c r="T24" s="1281"/>
      <c r="U24" s="1282" t="s">
        <v>81</v>
      </c>
      <c r="V24" s="720"/>
      <c r="W24" s="1307" t="s">
        <v>716</v>
      </c>
      <c r="X24" s="950" t="str">
        <f>strCheckDate(O25:V25)</f>
        <v/>
      </c>
      <c r="Y24" s="771"/>
      <c r="Z24" s="771" t="str">
        <f t="shared" si="0"/>
        <v/>
      </c>
      <c r="AA24" s="771"/>
      <c r="AB24" s="771"/>
      <c r="AC24" s="771"/>
      <c r="AI24" s="950"/>
      <c r="AJ24" s="950"/>
    </row>
    <row r="25" spans="1:36" ht="11.55" hidden="1">
      <c r="A25" s="1301"/>
      <c r="B25" s="1301"/>
      <c r="C25" s="1301"/>
      <c r="D25" s="1301"/>
      <c r="E25" s="1301"/>
      <c r="F25" s="1301"/>
      <c r="G25" s="957"/>
      <c r="H25" s="957"/>
      <c r="I25" s="1301"/>
      <c r="J25" s="1301"/>
      <c r="K25" s="908"/>
      <c r="L25" s="746"/>
      <c r="M25" s="609"/>
      <c r="N25" s="609"/>
      <c r="O25" s="720"/>
      <c r="P25" s="720"/>
      <c r="Q25" s="726" t="str">
        <f>R24 &amp; "-" &amp; T24</f>
        <v>-</v>
      </c>
      <c r="R25" s="1281"/>
      <c r="S25" s="1282"/>
      <c r="T25" s="1281"/>
      <c r="U25" s="1282"/>
      <c r="V25" s="720"/>
      <c r="W25" s="1308"/>
      <c r="Y25" s="771"/>
      <c r="Z25" s="771" t="str">
        <f t="shared" si="0"/>
        <v/>
      </c>
      <c r="AA25" s="771"/>
      <c r="AB25" s="771"/>
      <c r="AC25" s="771"/>
      <c r="AI25" s="950"/>
      <c r="AJ25" s="950"/>
    </row>
    <row r="26" spans="1:36" ht="14.95" customHeight="1">
      <c r="A26" s="1301"/>
      <c r="B26" s="1301"/>
      <c r="C26" s="1301"/>
      <c r="D26" s="1301"/>
      <c r="E26" s="1301"/>
      <c r="F26" s="1301"/>
      <c r="G26" s="968"/>
      <c r="H26" s="957"/>
      <c r="I26" s="1301"/>
      <c r="J26" s="1301"/>
      <c r="K26" s="907"/>
      <c r="L26" s="648"/>
      <c r="M26" s="521" t="s">
        <v>23</v>
      </c>
      <c r="N26" s="948"/>
      <c r="O26" s="948"/>
      <c r="P26" s="948"/>
      <c r="Q26" s="948"/>
      <c r="R26" s="948"/>
      <c r="S26" s="948"/>
      <c r="T26" s="948"/>
      <c r="U26" s="948"/>
      <c r="V26" s="719"/>
      <c r="W26" s="1309"/>
      <c r="Y26" s="771"/>
      <c r="Z26" s="771" t="str">
        <f t="shared" si="0"/>
        <v>Добавить вид теплоносителя (параметры теплоносителя)</v>
      </c>
      <c r="AA26" s="771"/>
      <c r="AB26" s="771"/>
      <c r="AC26" s="771"/>
      <c r="AI26" s="950"/>
      <c r="AJ26" s="950"/>
    </row>
    <row r="27" spans="1:36" ht="14.95" customHeight="1">
      <c r="A27" s="1301"/>
      <c r="B27" s="1301"/>
      <c r="C27" s="1301"/>
      <c r="D27" s="1301"/>
      <c r="E27" s="1301"/>
      <c r="F27" s="968"/>
      <c r="G27" s="968"/>
      <c r="H27" s="957"/>
      <c r="I27" s="1301"/>
      <c r="J27" s="968"/>
      <c r="K27" s="907"/>
      <c r="L27" s="648"/>
      <c r="M27" s="520" t="s">
        <v>9</v>
      </c>
      <c r="N27" s="948"/>
      <c r="O27" s="948"/>
      <c r="P27" s="948"/>
      <c r="Q27" s="948"/>
      <c r="R27" s="948"/>
      <c r="S27" s="948"/>
      <c r="T27" s="948"/>
      <c r="U27" s="947"/>
      <c r="V27" s="948"/>
      <c r="W27" s="628"/>
      <c r="Y27" s="771"/>
      <c r="Z27" s="771" t="str">
        <f t="shared" si="0"/>
        <v>Добавить группу потребителей</v>
      </c>
      <c r="AA27" s="771"/>
      <c r="AB27" s="771"/>
      <c r="AC27" s="771"/>
      <c r="AI27" s="950"/>
      <c r="AJ27" s="950"/>
    </row>
    <row r="28" spans="1:36" ht="14.95" customHeight="1">
      <c r="A28" s="1301"/>
      <c r="B28" s="1301"/>
      <c r="C28" s="1301"/>
      <c r="D28" s="1301"/>
      <c r="E28" s="906"/>
      <c r="F28" s="968"/>
      <c r="G28" s="968"/>
      <c r="H28" s="968"/>
      <c r="I28" s="921"/>
      <c r="J28" s="936"/>
      <c r="K28" s="905"/>
      <c r="L28" s="648"/>
      <c r="M28" s="943" t="s">
        <v>10</v>
      </c>
      <c r="N28" s="948"/>
      <c r="O28" s="948"/>
      <c r="P28" s="948"/>
      <c r="Q28" s="948"/>
      <c r="R28" s="948"/>
      <c r="S28" s="948"/>
      <c r="T28" s="948"/>
      <c r="U28" s="947"/>
      <c r="V28" s="948"/>
      <c r="W28" s="628"/>
      <c r="Y28" s="771"/>
      <c r="Z28" s="771" t="str">
        <f t="shared" si="0"/>
        <v>Добавить схему подключения</v>
      </c>
      <c r="AA28" s="771"/>
      <c r="AB28" s="771"/>
      <c r="AC28" s="771"/>
      <c r="AI28" s="950"/>
      <c r="AJ28" s="950"/>
    </row>
    <row r="29" spans="1:36" ht="14.95" customHeight="1">
      <c r="A29" s="1301"/>
      <c r="B29" s="1301"/>
      <c r="C29" s="1301"/>
      <c r="D29" s="906"/>
      <c r="E29" s="906"/>
      <c r="F29" s="968"/>
      <c r="G29" s="968"/>
      <c r="H29" s="968"/>
      <c r="I29" s="921"/>
      <c r="J29" s="936"/>
      <c r="K29" s="905"/>
      <c r="L29" s="648"/>
      <c r="M29" s="942" t="s">
        <v>15</v>
      </c>
      <c r="N29" s="948"/>
      <c r="O29" s="948"/>
      <c r="P29" s="948"/>
      <c r="Q29" s="948"/>
      <c r="R29" s="948"/>
      <c r="S29" s="948"/>
      <c r="T29" s="948"/>
      <c r="U29" s="947"/>
      <c r="V29" s="948"/>
      <c r="W29" s="628"/>
      <c r="Y29" s="771"/>
      <c r="Z29" s="771" t="str">
        <f t="shared" si="0"/>
        <v>Добавить источник тепловой энергии</v>
      </c>
      <c r="AA29" s="771"/>
      <c r="AB29" s="771"/>
      <c r="AC29" s="771"/>
      <c r="AI29" s="950"/>
      <c r="AJ29" s="950"/>
    </row>
    <row r="30" spans="1:36" ht="14.95" customHeight="1">
      <c r="A30" s="1301"/>
      <c r="B30" s="1301"/>
      <c r="C30" s="906"/>
      <c r="D30" s="906"/>
      <c r="E30" s="906"/>
      <c r="F30" s="906"/>
      <c r="G30" s="911"/>
      <c r="H30" s="921"/>
      <c r="I30" s="909"/>
      <c r="J30" s="936"/>
      <c r="K30" s="910"/>
      <c r="L30" s="648"/>
      <c r="M30" s="941" t="s">
        <v>16</v>
      </c>
      <c r="N30" s="948"/>
      <c r="O30" s="948"/>
      <c r="P30" s="948"/>
      <c r="Q30" s="948"/>
      <c r="R30" s="948"/>
      <c r="S30" s="948"/>
      <c r="T30" s="948"/>
      <c r="U30" s="947"/>
      <c r="V30" s="948"/>
      <c r="W30" s="628"/>
      <c r="Y30" s="771"/>
      <c r="Z30" s="771" t="str">
        <f t="shared" si="0"/>
        <v>Добавить наименование системы теплоснабжения</v>
      </c>
      <c r="AA30" s="771"/>
      <c r="AB30" s="771"/>
      <c r="AC30" s="771"/>
      <c r="AI30" s="950"/>
      <c r="AJ30" s="950"/>
    </row>
    <row r="31" spans="1:36" ht="14.95" customHeight="1">
      <c r="A31" s="1301"/>
      <c r="B31" s="906"/>
      <c r="C31" s="906"/>
      <c r="D31" s="906"/>
      <c r="E31" s="906"/>
      <c r="F31" s="906"/>
      <c r="G31" s="911"/>
      <c r="H31" s="921"/>
      <c r="I31" s="921"/>
      <c r="J31" s="936"/>
      <c r="K31" s="905"/>
      <c r="L31" s="648"/>
      <c r="M31" s="690" t="s">
        <v>17</v>
      </c>
      <c r="N31" s="948"/>
      <c r="O31" s="948"/>
      <c r="P31" s="948"/>
      <c r="Q31" s="948"/>
      <c r="R31" s="948"/>
      <c r="S31" s="948"/>
      <c r="T31" s="948"/>
      <c r="U31" s="947"/>
      <c r="V31" s="948"/>
      <c r="W31" s="628"/>
      <c r="Y31" s="771"/>
      <c r="Z31" s="771" t="str">
        <f t="shared" si="0"/>
        <v>Добавить территорию действия тарифа</v>
      </c>
      <c r="AA31" s="771"/>
      <c r="AB31" s="771"/>
      <c r="AC31" s="771"/>
      <c r="AI31" s="950"/>
      <c r="AJ31" s="950"/>
    </row>
    <row r="32" spans="1:36" s="931" customFormat="1" ht="14.95" customHeight="1">
      <c r="L32" s="456"/>
      <c r="M32" s="693" t="s">
        <v>303</v>
      </c>
      <c r="N32" s="948"/>
      <c r="O32" s="948"/>
      <c r="P32" s="948"/>
      <c r="Q32" s="948"/>
      <c r="R32" s="948"/>
      <c r="S32" s="948"/>
      <c r="T32" s="948"/>
      <c r="U32" s="947"/>
      <c r="V32" s="948"/>
      <c r="W32" s="628"/>
      <c r="X32" s="952"/>
      <c r="Y32" s="952"/>
      <c r="Z32" s="952"/>
      <c r="AA32" s="952"/>
      <c r="AB32" s="952"/>
      <c r="AC32" s="952"/>
      <c r="AD32" s="952"/>
      <c r="AE32" s="952"/>
      <c r="AF32" s="952"/>
      <c r="AG32" s="952"/>
      <c r="AH32" s="952"/>
    </row>
    <row r="33" spans="1:34" ht="11.55">
      <c r="A33" s="932"/>
      <c r="B33" s="932"/>
      <c r="C33" s="932"/>
      <c r="D33" s="932"/>
      <c r="E33" s="932"/>
      <c r="F33" s="932"/>
      <c r="G33" s="932"/>
      <c r="H33" s="932"/>
      <c r="I33" s="932"/>
      <c r="J33" s="932"/>
      <c r="K33" s="932"/>
      <c r="X33" s="932"/>
      <c r="Y33" s="932"/>
      <c r="Z33" s="932"/>
      <c r="AA33" s="932"/>
      <c r="AB33" s="932"/>
      <c r="AC33" s="932"/>
      <c r="AD33" s="932"/>
      <c r="AE33" s="932"/>
      <c r="AF33" s="932"/>
      <c r="AG33" s="932"/>
      <c r="AH33" s="932"/>
    </row>
    <row r="34" spans="1:34" ht="90" customHeight="1">
      <c r="L34" s="1">
        <v>1</v>
      </c>
      <c r="M34" s="1273" t="s">
        <v>717</v>
      </c>
      <c r="N34" s="1273"/>
      <c r="O34" s="1273"/>
      <c r="P34" s="1273"/>
      <c r="Q34" s="1273"/>
      <c r="R34" s="1273"/>
      <c r="S34" s="1273"/>
      <c r="T34" s="1273"/>
      <c r="U34" s="1273"/>
      <c r="V34" s="1273"/>
      <c r="W34" s="1273"/>
    </row>
  </sheetData>
  <sheetProtection password="FA9C" sheet="1" objects="1" scenarios="1" formatColumns="0" formatRows="0"/>
  <dataConsolidate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3.6"/>
  <cols>
    <col min="1" max="1" width="3.7109375" style="554" hidden="1" customWidth="1"/>
    <col min="2" max="4" width="3.7109375" style="548" hidden="1" customWidth="1"/>
    <col min="5" max="5" width="3.7109375" style="494" customWidth="1"/>
    <col min="6" max="6" width="9.7109375" style="487" customWidth="1"/>
    <col min="7" max="7" width="37.7109375" style="487" customWidth="1"/>
    <col min="8" max="8" width="66.85546875" style="487" customWidth="1"/>
    <col min="9" max="9" width="115.7109375" style="487" customWidth="1"/>
    <col min="10" max="11" width="10.5703125" style="548"/>
    <col min="12" max="12" width="11.140625" style="548" customWidth="1"/>
    <col min="13" max="20" width="10.5703125" style="548"/>
    <col min="21" max="16384" width="10.5703125" style="487"/>
  </cols>
  <sheetData>
    <row r="1" spans="1:20" ht="3.1" customHeight="1">
      <c r="A1" s="554" t="s">
        <v>48</v>
      </c>
    </row>
    <row r="2" spans="1:20" ht="23.1">
      <c r="F2" s="1274" t="s">
        <v>465</v>
      </c>
      <c r="G2" s="1275"/>
      <c r="H2" s="1276"/>
      <c r="I2" s="603"/>
    </row>
    <row r="3" spans="1:20" ht="3.1" customHeight="1"/>
    <row r="4" spans="1:20" s="533" customFormat="1" ht="11.55">
      <c r="A4" s="553"/>
      <c r="B4" s="553"/>
      <c r="C4" s="553"/>
      <c r="D4" s="553"/>
      <c r="F4" s="1232" t="s">
        <v>440</v>
      </c>
      <c r="G4" s="1232"/>
      <c r="H4" s="1232"/>
      <c r="I4" s="1277" t="s">
        <v>441</v>
      </c>
      <c r="J4" s="553"/>
      <c r="K4" s="553"/>
      <c r="L4" s="553"/>
      <c r="M4" s="553"/>
      <c r="N4" s="553"/>
      <c r="O4" s="553"/>
      <c r="P4" s="553"/>
      <c r="Q4" s="553"/>
      <c r="R4" s="553"/>
      <c r="S4" s="553"/>
      <c r="T4" s="553"/>
    </row>
    <row r="5" spans="1:20" s="533" customFormat="1" ht="11.25" customHeight="1">
      <c r="A5" s="553"/>
      <c r="B5" s="553"/>
      <c r="C5" s="553"/>
      <c r="D5" s="553"/>
      <c r="F5" s="569" t="s">
        <v>87</v>
      </c>
      <c r="G5" s="581" t="s">
        <v>443</v>
      </c>
      <c r="H5" s="568" t="s">
        <v>434</v>
      </c>
      <c r="I5" s="1277"/>
      <c r="J5" s="553"/>
      <c r="K5" s="553"/>
      <c r="L5" s="553"/>
      <c r="M5" s="553"/>
      <c r="N5" s="553"/>
      <c r="O5" s="553"/>
      <c r="P5" s="553"/>
      <c r="Q5" s="553"/>
      <c r="R5" s="553"/>
      <c r="S5" s="553"/>
      <c r="T5" s="553"/>
    </row>
    <row r="6" spans="1:20" s="533" customFormat="1" ht="12.1" customHeight="1">
      <c r="A6" s="553"/>
      <c r="B6" s="553"/>
      <c r="C6" s="553"/>
      <c r="D6" s="553"/>
      <c r="F6" s="570" t="s">
        <v>88</v>
      </c>
      <c r="G6" s="572">
        <v>2</v>
      </c>
      <c r="H6" s="573">
        <v>3</v>
      </c>
      <c r="I6" s="571">
        <v>4</v>
      </c>
      <c r="J6" s="553">
        <v>4</v>
      </c>
      <c r="K6" s="553"/>
      <c r="L6" s="553"/>
      <c r="M6" s="553"/>
      <c r="N6" s="553"/>
      <c r="O6" s="553"/>
      <c r="P6" s="553"/>
      <c r="Q6" s="553"/>
      <c r="R6" s="553"/>
      <c r="S6" s="553"/>
      <c r="T6" s="553"/>
    </row>
    <row r="7" spans="1:20" s="533" customFormat="1" ht="19.05">
      <c r="A7" s="553"/>
      <c r="B7" s="553"/>
      <c r="C7" s="553"/>
      <c r="D7" s="553"/>
      <c r="F7" s="579">
        <v>1</v>
      </c>
      <c r="G7" s="595" t="s">
        <v>466</v>
      </c>
      <c r="H7" s="567" t="str">
        <f>IF(dateCh="","",dateCh)</f>
        <v>02.05.2023</v>
      </c>
      <c r="I7" s="544" t="s">
        <v>467</v>
      </c>
      <c r="J7" s="578"/>
      <c r="K7" s="553"/>
      <c r="L7" s="553"/>
      <c r="M7" s="553"/>
      <c r="N7" s="553"/>
      <c r="O7" s="553"/>
      <c r="P7" s="553"/>
      <c r="Q7" s="553"/>
      <c r="R7" s="553"/>
      <c r="S7" s="553"/>
      <c r="T7" s="553"/>
    </row>
    <row r="8" spans="1:20" s="533" customFormat="1" ht="46.2">
      <c r="A8" s="1278">
        <v>1</v>
      </c>
      <c r="B8" s="553"/>
      <c r="C8" s="553"/>
      <c r="D8" s="553"/>
      <c r="F8" s="579" t="str">
        <f>"2." &amp;mergeValue(A8)</f>
        <v>2.1</v>
      </c>
      <c r="G8" s="595" t="s">
        <v>468</v>
      </c>
      <c r="H8" s="567"/>
      <c r="I8" s="544" t="s">
        <v>563</v>
      </c>
      <c r="J8" s="578"/>
      <c r="K8" s="553"/>
      <c r="L8" s="553"/>
      <c r="M8" s="553"/>
      <c r="N8" s="553"/>
      <c r="O8" s="553"/>
      <c r="P8" s="553"/>
      <c r="Q8" s="553"/>
      <c r="R8" s="553"/>
      <c r="S8" s="553"/>
      <c r="T8" s="553"/>
    </row>
    <row r="9" spans="1:20" s="533" customFormat="1" ht="23.1">
      <c r="A9" s="1278"/>
      <c r="B9" s="553"/>
      <c r="C9" s="553"/>
      <c r="D9" s="553"/>
      <c r="F9" s="579" t="str">
        <f>"3." &amp;mergeValue(A9)</f>
        <v>3.1</v>
      </c>
      <c r="G9" s="595" t="s">
        <v>469</v>
      </c>
      <c r="H9" s="567"/>
      <c r="I9" s="544" t="s">
        <v>561</v>
      </c>
      <c r="J9" s="578"/>
      <c r="K9" s="553"/>
      <c r="L9" s="553"/>
      <c r="M9" s="553"/>
      <c r="N9" s="553"/>
      <c r="O9" s="553"/>
      <c r="P9" s="553"/>
      <c r="Q9" s="553"/>
      <c r="R9" s="553"/>
      <c r="S9" s="553"/>
      <c r="T9" s="553"/>
    </row>
    <row r="10" spans="1:20" s="533" customFormat="1" ht="23.1">
      <c r="A10" s="1278"/>
      <c r="B10" s="553"/>
      <c r="C10" s="553"/>
      <c r="D10" s="553"/>
      <c r="F10" s="579" t="str">
        <f>"4."&amp;mergeValue(A10)</f>
        <v>4.1</v>
      </c>
      <c r="G10" s="595" t="s">
        <v>470</v>
      </c>
      <c r="H10" s="568" t="s">
        <v>444</v>
      </c>
      <c r="I10" s="544"/>
      <c r="J10" s="578"/>
      <c r="K10" s="553"/>
      <c r="L10" s="553"/>
      <c r="M10" s="553"/>
      <c r="N10" s="553"/>
      <c r="O10" s="553"/>
      <c r="P10" s="553"/>
      <c r="Q10" s="553"/>
      <c r="R10" s="553"/>
      <c r="S10" s="553"/>
      <c r="T10" s="553"/>
    </row>
    <row r="11" spans="1:20" s="533" customFormat="1" ht="19.05">
      <c r="A11" s="1278"/>
      <c r="B11" s="1278">
        <v>1</v>
      </c>
      <c r="C11" s="586"/>
      <c r="D11" s="586"/>
      <c r="F11" s="579" t="str">
        <f>"4."&amp;mergeValue(A11) &amp;"."&amp;mergeValue(B11)</f>
        <v>4.1.1</v>
      </c>
      <c r="G11" s="574" t="s">
        <v>565</v>
      </c>
      <c r="H11" s="567" t="str">
        <f>IF(region_name="","",region_name)</f>
        <v>Курганская область</v>
      </c>
      <c r="I11" s="544" t="s">
        <v>473</v>
      </c>
      <c r="J11" s="578"/>
      <c r="K11" s="553"/>
      <c r="L11" s="553"/>
      <c r="M11" s="553"/>
      <c r="N11" s="553"/>
      <c r="O11" s="553"/>
      <c r="P11" s="553"/>
      <c r="Q11" s="553"/>
      <c r="R11" s="553"/>
      <c r="S11" s="553"/>
      <c r="T11" s="553"/>
    </row>
    <row r="12" spans="1:20" s="533" customFormat="1" ht="23.1">
      <c r="A12" s="1278"/>
      <c r="B12" s="1278"/>
      <c r="C12" s="1278">
        <v>1</v>
      </c>
      <c r="D12" s="586"/>
      <c r="F12" s="579" t="str">
        <f>"4."&amp;mergeValue(A12) &amp;"."&amp;mergeValue(B12)&amp;"."&amp;mergeValue(C12)</f>
        <v>4.1.1.1</v>
      </c>
      <c r="G12" s="585" t="s">
        <v>471</v>
      </c>
      <c r="H12" s="567"/>
      <c r="I12" s="544" t="s">
        <v>474</v>
      </c>
      <c r="J12" s="578"/>
      <c r="K12" s="553"/>
      <c r="L12" s="553"/>
      <c r="M12" s="553"/>
      <c r="N12" s="553"/>
      <c r="O12" s="553"/>
      <c r="P12" s="553"/>
      <c r="Q12" s="553"/>
      <c r="R12" s="553"/>
      <c r="S12" s="553"/>
      <c r="T12" s="553"/>
    </row>
    <row r="13" spans="1:20" s="533" customFormat="1" ht="39.1" customHeight="1">
      <c r="A13" s="1278"/>
      <c r="B13" s="1278"/>
      <c r="C13" s="1278"/>
      <c r="D13" s="586">
        <v>1</v>
      </c>
      <c r="F13" s="579" t="str">
        <f>"4."&amp;mergeValue(A13) &amp;"."&amp;mergeValue(B13)&amp;"."&amp;mergeValue(C13)&amp;"."&amp;mergeValue(D13)</f>
        <v>4.1.1.1.1</v>
      </c>
      <c r="G13" s="596" t="s">
        <v>472</v>
      </c>
      <c r="H13" s="567"/>
      <c r="I13" s="1316" t="s">
        <v>564</v>
      </c>
      <c r="J13" s="578"/>
      <c r="K13" s="553"/>
      <c r="L13" s="553"/>
      <c r="M13" s="553"/>
      <c r="N13" s="553"/>
      <c r="O13" s="553"/>
      <c r="P13" s="553"/>
      <c r="Q13" s="553"/>
      <c r="R13" s="553"/>
      <c r="S13" s="553"/>
      <c r="T13" s="553"/>
    </row>
    <row r="14" spans="1:20" s="533" customFormat="1" ht="19.05">
      <c r="A14" s="1278"/>
      <c r="B14" s="1278"/>
      <c r="C14" s="1278"/>
      <c r="D14" s="586"/>
      <c r="F14" s="582"/>
      <c r="G14" s="514" t="s">
        <v>3</v>
      </c>
      <c r="H14" s="587"/>
      <c r="I14" s="1316"/>
      <c r="J14" s="578"/>
      <c r="K14" s="553"/>
      <c r="L14" s="553"/>
      <c r="M14" s="553"/>
      <c r="N14" s="553"/>
      <c r="O14" s="553"/>
      <c r="P14" s="553"/>
      <c r="Q14" s="553"/>
      <c r="R14" s="553"/>
      <c r="S14" s="553"/>
      <c r="T14" s="553"/>
    </row>
    <row r="15" spans="1:20" s="533" customFormat="1" ht="19.05">
      <c r="A15" s="1278"/>
      <c r="B15" s="1278"/>
      <c r="C15" s="586"/>
      <c r="D15" s="586"/>
      <c r="F15" s="597"/>
      <c r="G15" s="540" t="s">
        <v>396</v>
      </c>
      <c r="H15" s="598"/>
      <c r="I15" s="599"/>
      <c r="J15" s="578"/>
      <c r="K15" s="553"/>
      <c r="L15" s="553"/>
      <c r="M15" s="553"/>
      <c r="N15" s="553"/>
      <c r="O15" s="553"/>
      <c r="P15" s="553"/>
      <c r="Q15" s="553"/>
      <c r="R15" s="553"/>
      <c r="S15" s="553"/>
      <c r="T15" s="553"/>
    </row>
    <row r="16" spans="1:20" s="533" customFormat="1" ht="19.05">
      <c r="A16" s="1278"/>
      <c r="B16" s="553"/>
      <c r="C16" s="553"/>
      <c r="D16" s="553"/>
      <c r="F16" s="582"/>
      <c r="G16" s="522" t="s">
        <v>478</v>
      </c>
      <c r="H16" s="583"/>
      <c r="I16" s="584"/>
      <c r="J16" s="578"/>
      <c r="K16" s="553"/>
      <c r="L16" s="553"/>
      <c r="M16" s="553"/>
      <c r="N16" s="553"/>
      <c r="O16" s="553"/>
      <c r="P16" s="553"/>
      <c r="Q16" s="553"/>
      <c r="R16" s="553"/>
      <c r="S16" s="553"/>
      <c r="T16" s="553"/>
    </row>
    <row r="17" spans="1:20" s="533" customFormat="1" ht="19.05">
      <c r="A17" s="553"/>
      <c r="B17" s="553"/>
      <c r="C17" s="553"/>
      <c r="D17" s="553"/>
      <c r="F17" s="582"/>
      <c r="G17" s="529" t="s">
        <v>477</v>
      </c>
      <c r="H17" s="583"/>
      <c r="I17" s="584"/>
      <c r="J17" s="578"/>
      <c r="K17" s="553"/>
      <c r="L17" s="553"/>
      <c r="M17" s="553"/>
      <c r="N17" s="553"/>
      <c r="O17" s="553"/>
      <c r="P17" s="553"/>
      <c r="Q17" s="553"/>
      <c r="R17" s="553"/>
      <c r="S17" s="553"/>
      <c r="T17" s="553"/>
    </row>
    <row r="18" spans="1:20" s="576" customFormat="1" ht="3.1" customHeight="1">
      <c r="A18" s="577"/>
      <c r="B18" s="577"/>
      <c r="C18" s="577"/>
      <c r="D18" s="577"/>
      <c r="F18" s="588"/>
      <c r="G18" s="589"/>
      <c r="H18" s="590"/>
      <c r="I18" s="591"/>
      <c r="J18" s="577"/>
      <c r="K18" s="577"/>
      <c r="L18" s="577"/>
      <c r="M18" s="577"/>
      <c r="N18" s="577"/>
      <c r="O18" s="577"/>
      <c r="P18" s="577"/>
      <c r="Q18" s="577"/>
      <c r="R18" s="577"/>
      <c r="S18" s="577"/>
      <c r="T18" s="577"/>
    </row>
    <row r="19" spans="1:20" s="576" customFormat="1" ht="14.95" customHeight="1">
      <c r="A19" s="577"/>
      <c r="B19" s="577"/>
      <c r="C19" s="577"/>
      <c r="D19" s="577"/>
      <c r="F19" s="575"/>
      <c r="G19" s="1273" t="s">
        <v>566</v>
      </c>
      <c r="H19" s="1273"/>
      <c r="I19" s="557"/>
      <c r="J19" s="577"/>
      <c r="K19" s="577"/>
      <c r="L19" s="577"/>
      <c r="M19" s="577"/>
      <c r="N19" s="577"/>
      <c r="O19" s="577"/>
      <c r="P19" s="577"/>
      <c r="Q19" s="577"/>
      <c r="R19" s="577"/>
      <c r="S19" s="577"/>
      <c r="T19" s="577"/>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3.6"/>
  <cols>
    <col min="1" max="6" width="10.5703125" style="548" hidden="1" customWidth="1"/>
    <col min="7" max="8" width="9.140625" style="554" hidden="1" customWidth="1"/>
    <col min="9" max="9" width="3.7109375" style="495" customWidth="1"/>
    <col min="10" max="11" width="3.7109375" style="494" customWidth="1"/>
    <col min="12" max="12" width="12.7109375" style="487" customWidth="1"/>
    <col min="13" max="13" width="44.7109375" style="487" customWidth="1"/>
    <col min="14" max="14" width="1.7109375" style="487" hidden="1" customWidth="1"/>
    <col min="15" max="15" width="29.7109375" style="487" hidden="1" customWidth="1"/>
    <col min="16" max="17" width="23.7109375" style="487" hidden="1" customWidth="1"/>
    <col min="18" max="18" width="11.7109375" style="487" customWidth="1"/>
    <col min="19" max="19" width="3.7109375" style="487" customWidth="1"/>
    <col min="20" max="20" width="11.7109375" style="487" customWidth="1"/>
    <col min="21" max="21" width="8.5703125" style="487" hidden="1" customWidth="1"/>
    <col min="22" max="22" width="4.7109375" style="487" customWidth="1"/>
    <col min="23" max="23" width="115.7109375" style="487" customWidth="1"/>
    <col min="24" max="25" width="10.5703125" style="548"/>
    <col min="26" max="26" width="11.140625" style="548" customWidth="1"/>
    <col min="27" max="34" width="10.5703125" style="548"/>
    <col min="35" max="256" width="10.5703125" style="487"/>
    <col min="257" max="264" width="0" style="487" hidden="1" customWidth="1"/>
    <col min="265" max="265" width="3.7109375" style="487" customWidth="1"/>
    <col min="266" max="266" width="3.85546875" style="487" customWidth="1"/>
    <col min="267" max="267" width="3.7109375" style="487" customWidth="1"/>
    <col min="268" max="268" width="12.7109375" style="487" customWidth="1"/>
    <col min="269" max="269" width="52.7109375" style="487" customWidth="1"/>
    <col min="270" max="273" width="0" style="487" hidden="1" customWidth="1"/>
    <col min="274" max="274" width="12.28515625" style="487" customWidth="1"/>
    <col min="275" max="275" width="6.42578125" style="487" customWidth="1"/>
    <col min="276" max="276" width="12.28515625" style="487" customWidth="1"/>
    <col min="277" max="277" width="0" style="487" hidden="1" customWidth="1"/>
    <col min="278" max="278" width="3.7109375" style="487" customWidth="1"/>
    <col min="279" max="279" width="11.140625" style="487" bestFit="1" customWidth="1"/>
    <col min="280" max="281" width="10.5703125" style="487"/>
    <col min="282" max="282" width="11.140625" style="487" customWidth="1"/>
    <col min="283" max="512" width="10.5703125" style="487"/>
    <col min="513" max="520" width="0" style="487" hidden="1" customWidth="1"/>
    <col min="521" max="521" width="3.7109375" style="487" customWidth="1"/>
    <col min="522" max="522" width="3.85546875" style="487" customWidth="1"/>
    <col min="523" max="523" width="3.7109375" style="487" customWidth="1"/>
    <col min="524" max="524" width="12.7109375" style="487" customWidth="1"/>
    <col min="525" max="525" width="52.7109375" style="487" customWidth="1"/>
    <col min="526" max="529" width="0" style="487" hidden="1" customWidth="1"/>
    <col min="530" max="530" width="12.28515625" style="487" customWidth="1"/>
    <col min="531" max="531" width="6.42578125" style="487" customWidth="1"/>
    <col min="532" max="532" width="12.28515625" style="487" customWidth="1"/>
    <col min="533" max="533" width="0" style="487" hidden="1" customWidth="1"/>
    <col min="534" max="534" width="3.7109375" style="487" customWidth="1"/>
    <col min="535" max="535" width="11.140625" style="487" bestFit="1" customWidth="1"/>
    <col min="536" max="537" width="10.5703125" style="487"/>
    <col min="538" max="538" width="11.140625" style="487" customWidth="1"/>
    <col min="539" max="768" width="10.5703125" style="487"/>
    <col min="769" max="776" width="0" style="487" hidden="1" customWidth="1"/>
    <col min="777" max="777" width="3.7109375" style="487" customWidth="1"/>
    <col min="778" max="778" width="3.85546875" style="487" customWidth="1"/>
    <col min="779" max="779" width="3.7109375" style="487" customWidth="1"/>
    <col min="780" max="780" width="12.7109375" style="487" customWidth="1"/>
    <col min="781" max="781" width="52.7109375" style="487" customWidth="1"/>
    <col min="782" max="785" width="0" style="487" hidden="1" customWidth="1"/>
    <col min="786" max="786" width="12.28515625" style="487" customWidth="1"/>
    <col min="787" max="787" width="6.42578125" style="487" customWidth="1"/>
    <col min="788" max="788" width="12.28515625" style="487" customWidth="1"/>
    <col min="789" max="789" width="0" style="487" hidden="1" customWidth="1"/>
    <col min="790" max="790" width="3.7109375" style="487" customWidth="1"/>
    <col min="791" max="791" width="11.140625" style="487" bestFit="1" customWidth="1"/>
    <col min="792" max="793" width="10.5703125" style="487"/>
    <col min="794" max="794" width="11.140625" style="487" customWidth="1"/>
    <col min="795" max="1024" width="10.5703125" style="487"/>
    <col min="1025" max="1032" width="0" style="487" hidden="1" customWidth="1"/>
    <col min="1033" max="1033" width="3.7109375" style="487" customWidth="1"/>
    <col min="1034" max="1034" width="3.85546875" style="487" customWidth="1"/>
    <col min="1035" max="1035" width="3.7109375" style="487" customWidth="1"/>
    <col min="1036" max="1036" width="12.7109375" style="487" customWidth="1"/>
    <col min="1037" max="1037" width="52.7109375" style="487" customWidth="1"/>
    <col min="1038" max="1041" width="0" style="487" hidden="1" customWidth="1"/>
    <col min="1042" max="1042" width="12.28515625" style="487" customWidth="1"/>
    <col min="1043" max="1043" width="6.42578125" style="487" customWidth="1"/>
    <col min="1044" max="1044" width="12.28515625" style="487" customWidth="1"/>
    <col min="1045" max="1045" width="0" style="487" hidden="1" customWidth="1"/>
    <col min="1046" max="1046" width="3.7109375" style="487" customWidth="1"/>
    <col min="1047" max="1047" width="11.140625" style="487" bestFit="1" customWidth="1"/>
    <col min="1048" max="1049" width="10.5703125" style="487"/>
    <col min="1050" max="1050" width="11.140625" style="487" customWidth="1"/>
    <col min="1051" max="1280" width="10.5703125" style="487"/>
    <col min="1281" max="1288" width="0" style="487" hidden="1" customWidth="1"/>
    <col min="1289" max="1289" width="3.7109375" style="487" customWidth="1"/>
    <col min="1290" max="1290" width="3.85546875" style="487" customWidth="1"/>
    <col min="1291" max="1291" width="3.7109375" style="487" customWidth="1"/>
    <col min="1292" max="1292" width="12.7109375" style="487" customWidth="1"/>
    <col min="1293" max="1293" width="52.7109375" style="487" customWidth="1"/>
    <col min="1294" max="1297" width="0" style="487" hidden="1" customWidth="1"/>
    <col min="1298" max="1298" width="12.28515625" style="487" customWidth="1"/>
    <col min="1299" max="1299" width="6.42578125" style="487" customWidth="1"/>
    <col min="1300" max="1300" width="12.28515625" style="487" customWidth="1"/>
    <col min="1301" max="1301" width="0" style="487" hidden="1" customWidth="1"/>
    <col min="1302" max="1302" width="3.7109375" style="487" customWidth="1"/>
    <col min="1303" max="1303" width="11.140625" style="487" bestFit="1" customWidth="1"/>
    <col min="1304" max="1305" width="10.5703125" style="487"/>
    <col min="1306" max="1306" width="11.140625" style="487" customWidth="1"/>
    <col min="1307" max="1536" width="10.5703125" style="487"/>
    <col min="1537" max="1544" width="0" style="487" hidden="1" customWidth="1"/>
    <col min="1545" max="1545" width="3.7109375" style="487" customWidth="1"/>
    <col min="1546" max="1546" width="3.85546875" style="487" customWidth="1"/>
    <col min="1547" max="1547" width="3.7109375" style="487" customWidth="1"/>
    <col min="1548" max="1548" width="12.7109375" style="487" customWidth="1"/>
    <col min="1549" max="1549" width="52.7109375" style="487" customWidth="1"/>
    <col min="1550" max="1553" width="0" style="487" hidden="1" customWidth="1"/>
    <col min="1554" max="1554" width="12.28515625" style="487" customWidth="1"/>
    <col min="1555" max="1555" width="6.42578125" style="487" customWidth="1"/>
    <col min="1556" max="1556" width="12.28515625" style="487" customWidth="1"/>
    <col min="1557" max="1557" width="0" style="487" hidden="1" customWidth="1"/>
    <col min="1558" max="1558" width="3.7109375" style="487" customWidth="1"/>
    <col min="1559" max="1559" width="11.140625" style="487" bestFit="1" customWidth="1"/>
    <col min="1560" max="1561" width="10.5703125" style="487"/>
    <col min="1562" max="1562" width="11.140625" style="487" customWidth="1"/>
    <col min="1563" max="1792" width="10.5703125" style="487"/>
    <col min="1793" max="1800" width="0" style="487" hidden="1" customWidth="1"/>
    <col min="1801" max="1801" width="3.7109375" style="487" customWidth="1"/>
    <col min="1802" max="1802" width="3.85546875" style="487" customWidth="1"/>
    <col min="1803" max="1803" width="3.7109375" style="487" customWidth="1"/>
    <col min="1804" max="1804" width="12.7109375" style="487" customWidth="1"/>
    <col min="1805" max="1805" width="52.7109375" style="487" customWidth="1"/>
    <col min="1806" max="1809" width="0" style="487" hidden="1" customWidth="1"/>
    <col min="1810" max="1810" width="12.28515625" style="487" customWidth="1"/>
    <col min="1811" max="1811" width="6.42578125" style="487" customWidth="1"/>
    <col min="1812" max="1812" width="12.28515625" style="487" customWidth="1"/>
    <col min="1813" max="1813" width="0" style="487" hidden="1" customWidth="1"/>
    <col min="1814" max="1814" width="3.7109375" style="487" customWidth="1"/>
    <col min="1815" max="1815" width="11.140625" style="487" bestFit="1" customWidth="1"/>
    <col min="1816" max="1817" width="10.5703125" style="487"/>
    <col min="1818" max="1818" width="11.140625" style="487" customWidth="1"/>
    <col min="1819" max="2048" width="10.5703125" style="487"/>
    <col min="2049" max="2056" width="0" style="487" hidden="1" customWidth="1"/>
    <col min="2057" max="2057" width="3.7109375" style="487" customWidth="1"/>
    <col min="2058" max="2058" width="3.85546875" style="487" customWidth="1"/>
    <col min="2059" max="2059" width="3.7109375" style="487" customWidth="1"/>
    <col min="2060" max="2060" width="12.7109375" style="487" customWidth="1"/>
    <col min="2061" max="2061" width="52.7109375" style="487" customWidth="1"/>
    <col min="2062" max="2065" width="0" style="487" hidden="1" customWidth="1"/>
    <col min="2066" max="2066" width="12.28515625" style="487" customWidth="1"/>
    <col min="2067" max="2067" width="6.42578125" style="487" customWidth="1"/>
    <col min="2068" max="2068" width="12.28515625" style="487" customWidth="1"/>
    <col min="2069" max="2069" width="0" style="487" hidden="1" customWidth="1"/>
    <col min="2070" max="2070" width="3.7109375" style="487" customWidth="1"/>
    <col min="2071" max="2071" width="11.140625" style="487" bestFit="1" customWidth="1"/>
    <col min="2072" max="2073" width="10.5703125" style="487"/>
    <col min="2074" max="2074" width="11.140625" style="487" customWidth="1"/>
    <col min="2075" max="2304" width="10.5703125" style="487"/>
    <col min="2305" max="2312" width="0" style="487" hidden="1" customWidth="1"/>
    <col min="2313" max="2313" width="3.7109375" style="487" customWidth="1"/>
    <col min="2314" max="2314" width="3.85546875" style="487" customWidth="1"/>
    <col min="2315" max="2315" width="3.7109375" style="487" customWidth="1"/>
    <col min="2316" max="2316" width="12.7109375" style="487" customWidth="1"/>
    <col min="2317" max="2317" width="52.7109375" style="487" customWidth="1"/>
    <col min="2318" max="2321" width="0" style="487" hidden="1" customWidth="1"/>
    <col min="2322" max="2322" width="12.28515625" style="487" customWidth="1"/>
    <col min="2323" max="2323" width="6.42578125" style="487" customWidth="1"/>
    <col min="2324" max="2324" width="12.28515625" style="487" customWidth="1"/>
    <col min="2325" max="2325" width="0" style="487" hidden="1" customWidth="1"/>
    <col min="2326" max="2326" width="3.7109375" style="487" customWidth="1"/>
    <col min="2327" max="2327" width="11.140625" style="487" bestFit="1" customWidth="1"/>
    <col min="2328" max="2329" width="10.5703125" style="487"/>
    <col min="2330" max="2330" width="11.140625" style="487" customWidth="1"/>
    <col min="2331" max="2560" width="10.5703125" style="487"/>
    <col min="2561" max="2568" width="0" style="487" hidden="1" customWidth="1"/>
    <col min="2569" max="2569" width="3.7109375" style="487" customWidth="1"/>
    <col min="2570" max="2570" width="3.85546875" style="487" customWidth="1"/>
    <col min="2571" max="2571" width="3.7109375" style="487" customWidth="1"/>
    <col min="2572" max="2572" width="12.7109375" style="487" customWidth="1"/>
    <col min="2573" max="2573" width="52.7109375" style="487" customWidth="1"/>
    <col min="2574" max="2577" width="0" style="487" hidden="1" customWidth="1"/>
    <col min="2578" max="2578" width="12.28515625" style="487" customWidth="1"/>
    <col min="2579" max="2579" width="6.42578125" style="487" customWidth="1"/>
    <col min="2580" max="2580" width="12.28515625" style="487" customWidth="1"/>
    <col min="2581" max="2581" width="0" style="487" hidden="1" customWidth="1"/>
    <col min="2582" max="2582" width="3.7109375" style="487" customWidth="1"/>
    <col min="2583" max="2583" width="11.140625" style="487" bestFit="1" customWidth="1"/>
    <col min="2584" max="2585" width="10.5703125" style="487"/>
    <col min="2586" max="2586" width="11.140625" style="487" customWidth="1"/>
    <col min="2587" max="2816" width="10.5703125" style="487"/>
    <col min="2817" max="2824" width="0" style="487" hidden="1" customWidth="1"/>
    <col min="2825" max="2825" width="3.7109375" style="487" customWidth="1"/>
    <col min="2826" max="2826" width="3.85546875" style="487" customWidth="1"/>
    <col min="2827" max="2827" width="3.7109375" style="487" customWidth="1"/>
    <col min="2828" max="2828" width="12.7109375" style="487" customWidth="1"/>
    <col min="2829" max="2829" width="52.7109375" style="487" customWidth="1"/>
    <col min="2830" max="2833" width="0" style="487" hidden="1" customWidth="1"/>
    <col min="2834" max="2834" width="12.28515625" style="487" customWidth="1"/>
    <col min="2835" max="2835" width="6.42578125" style="487" customWidth="1"/>
    <col min="2836" max="2836" width="12.28515625" style="487" customWidth="1"/>
    <col min="2837" max="2837" width="0" style="487" hidden="1" customWidth="1"/>
    <col min="2838" max="2838" width="3.7109375" style="487" customWidth="1"/>
    <col min="2839" max="2839" width="11.140625" style="487" bestFit="1" customWidth="1"/>
    <col min="2840" max="2841" width="10.5703125" style="487"/>
    <col min="2842" max="2842" width="11.140625" style="487" customWidth="1"/>
    <col min="2843" max="3072" width="10.5703125" style="487"/>
    <col min="3073" max="3080" width="0" style="487" hidden="1" customWidth="1"/>
    <col min="3081" max="3081" width="3.7109375" style="487" customWidth="1"/>
    <col min="3082" max="3082" width="3.85546875" style="487" customWidth="1"/>
    <col min="3083" max="3083" width="3.7109375" style="487" customWidth="1"/>
    <col min="3084" max="3084" width="12.7109375" style="487" customWidth="1"/>
    <col min="3085" max="3085" width="52.7109375" style="487" customWidth="1"/>
    <col min="3086" max="3089" width="0" style="487" hidden="1" customWidth="1"/>
    <col min="3090" max="3090" width="12.28515625" style="487" customWidth="1"/>
    <col min="3091" max="3091" width="6.42578125" style="487" customWidth="1"/>
    <col min="3092" max="3092" width="12.28515625" style="487" customWidth="1"/>
    <col min="3093" max="3093" width="0" style="487" hidden="1" customWidth="1"/>
    <col min="3094" max="3094" width="3.7109375" style="487" customWidth="1"/>
    <col min="3095" max="3095" width="11.140625" style="487" bestFit="1" customWidth="1"/>
    <col min="3096" max="3097" width="10.5703125" style="487"/>
    <col min="3098" max="3098" width="11.140625" style="487" customWidth="1"/>
    <col min="3099" max="3328" width="10.5703125" style="487"/>
    <col min="3329" max="3336" width="0" style="487" hidden="1" customWidth="1"/>
    <col min="3337" max="3337" width="3.7109375" style="487" customWidth="1"/>
    <col min="3338" max="3338" width="3.85546875" style="487" customWidth="1"/>
    <col min="3339" max="3339" width="3.7109375" style="487" customWidth="1"/>
    <col min="3340" max="3340" width="12.7109375" style="487" customWidth="1"/>
    <col min="3341" max="3341" width="52.7109375" style="487" customWidth="1"/>
    <col min="3342" max="3345" width="0" style="487" hidden="1" customWidth="1"/>
    <col min="3346" max="3346" width="12.28515625" style="487" customWidth="1"/>
    <col min="3347" max="3347" width="6.42578125" style="487" customWidth="1"/>
    <col min="3348" max="3348" width="12.28515625" style="487" customWidth="1"/>
    <col min="3349" max="3349" width="0" style="487" hidden="1" customWidth="1"/>
    <col min="3350" max="3350" width="3.7109375" style="487" customWidth="1"/>
    <col min="3351" max="3351" width="11.140625" style="487" bestFit="1" customWidth="1"/>
    <col min="3352" max="3353" width="10.5703125" style="487"/>
    <col min="3354" max="3354" width="11.140625" style="487" customWidth="1"/>
    <col min="3355" max="3584" width="10.5703125" style="487"/>
    <col min="3585" max="3592" width="0" style="487" hidden="1" customWidth="1"/>
    <col min="3593" max="3593" width="3.7109375" style="487" customWidth="1"/>
    <col min="3594" max="3594" width="3.85546875" style="487" customWidth="1"/>
    <col min="3595" max="3595" width="3.7109375" style="487" customWidth="1"/>
    <col min="3596" max="3596" width="12.7109375" style="487" customWidth="1"/>
    <col min="3597" max="3597" width="52.7109375" style="487" customWidth="1"/>
    <col min="3598" max="3601" width="0" style="487" hidden="1" customWidth="1"/>
    <col min="3602" max="3602" width="12.28515625" style="487" customWidth="1"/>
    <col min="3603" max="3603" width="6.42578125" style="487" customWidth="1"/>
    <col min="3604" max="3604" width="12.28515625" style="487" customWidth="1"/>
    <col min="3605" max="3605" width="0" style="487" hidden="1" customWidth="1"/>
    <col min="3606" max="3606" width="3.7109375" style="487" customWidth="1"/>
    <col min="3607" max="3607" width="11.140625" style="487" bestFit="1" customWidth="1"/>
    <col min="3608" max="3609" width="10.5703125" style="487"/>
    <col min="3610" max="3610" width="11.140625" style="487" customWidth="1"/>
    <col min="3611" max="3840" width="10.5703125" style="487"/>
    <col min="3841" max="3848" width="0" style="487" hidden="1" customWidth="1"/>
    <col min="3849" max="3849" width="3.7109375" style="487" customWidth="1"/>
    <col min="3850" max="3850" width="3.85546875" style="487" customWidth="1"/>
    <col min="3851" max="3851" width="3.7109375" style="487" customWidth="1"/>
    <col min="3852" max="3852" width="12.7109375" style="487" customWidth="1"/>
    <col min="3853" max="3853" width="52.7109375" style="487" customWidth="1"/>
    <col min="3854" max="3857" width="0" style="487" hidden="1" customWidth="1"/>
    <col min="3858" max="3858" width="12.28515625" style="487" customWidth="1"/>
    <col min="3859" max="3859" width="6.42578125" style="487" customWidth="1"/>
    <col min="3860" max="3860" width="12.28515625" style="487" customWidth="1"/>
    <col min="3861" max="3861" width="0" style="487" hidden="1" customWidth="1"/>
    <col min="3862" max="3862" width="3.7109375" style="487" customWidth="1"/>
    <col min="3863" max="3863" width="11.140625" style="487" bestFit="1" customWidth="1"/>
    <col min="3864" max="3865" width="10.5703125" style="487"/>
    <col min="3866" max="3866" width="11.140625" style="487" customWidth="1"/>
    <col min="3867" max="4096" width="10.5703125" style="487"/>
    <col min="4097" max="4104" width="0" style="487" hidden="1" customWidth="1"/>
    <col min="4105" max="4105" width="3.7109375" style="487" customWidth="1"/>
    <col min="4106" max="4106" width="3.85546875" style="487" customWidth="1"/>
    <col min="4107" max="4107" width="3.7109375" style="487" customWidth="1"/>
    <col min="4108" max="4108" width="12.7109375" style="487" customWidth="1"/>
    <col min="4109" max="4109" width="52.7109375" style="487" customWidth="1"/>
    <col min="4110" max="4113" width="0" style="487" hidden="1" customWidth="1"/>
    <col min="4114" max="4114" width="12.28515625" style="487" customWidth="1"/>
    <col min="4115" max="4115" width="6.42578125" style="487" customWidth="1"/>
    <col min="4116" max="4116" width="12.28515625" style="487" customWidth="1"/>
    <col min="4117" max="4117" width="0" style="487" hidden="1" customWidth="1"/>
    <col min="4118" max="4118" width="3.7109375" style="487" customWidth="1"/>
    <col min="4119" max="4119" width="11.140625" style="487" bestFit="1" customWidth="1"/>
    <col min="4120" max="4121" width="10.5703125" style="487"/>
    <col min="4122" max="4122" width="11.140625" style="487" customWidth="1"/>
    <col min="4123" max="4352" width="10.5703125" style="487"/>
    <col min="4353" max="4360" width="0" style="487" hidden="1" customWidth="1"/>
    <col min="4361" max="4361" width="3.7109375" style="487" customWidth="1"/>
    <col min="4362" max="4362" width="3.85546875" style="487" customWidth="1"/>
    <col min="4363" max="4363" width="3.7109375" style="487" customWidth="1"/>
    <col min="4364" max="4364" width="12.7109375" style="487" customWidth="1"/>
    <col min="4365" max="4365" width="52.7109375" style="487" customWidth="1"/>
    <col min="4366" max="4369" width="0" style="487" hidden="1" customWidth="1"/>
    <col min="4370" max="4370" width="12.28515625" style="487" customWidth="1"/>
    <col min="4371" max="4371" width="6.42578125" style="487" customWidth="1"/>
    <col min="4372" max="4372" width="12.28515625" style="487" customWidth="1"/>
    <col min="4373" max="4373" width="0" style="487" hidden="1" customWidth="1"/>
    <col min="4374" max="4374" width="3.7109375" style="487" customWidth="1"/>
    <col min="4375" max="4375" width="11.140625" style="487" bestFit="1" customWidth="1"/>
    <col min="4376" max="4377" width="10.5703125" style="487"/>
    <col min="4378" max="4378" width="11.140625" style="487" customWidth="1"/>
    <col min="4379" max="4608" width="10.5703125" style="487"/>
    <col min="4609" max="4616" width="0" style="487" hidden="1" customWidth="1"/>
    <col min="4617" max="4617" width="3.7109375" style="487" customWidth="1"/>
    <col min="4618" max="4618" width="3.85546875" style="487" customWidth="1"/>
    <col min="4619" max="4619" width="3.7109375" style="487" customWidth="1"/>
    <col min="4620" max="4620" width="12.7109375" style="487" customWidth="1"/>
    <col min="4621" max="4621" width="52.7109375" style="487" customWidth="1"/>
    <col min="4622" max="4625" width="0" style="487" hidden="1" customWidth="1"/>
    <col min="4626" max="4626" width="12.28515625" style="487" customWidth="1"/>
    <col min="4627" max="4627" width="6.42578125" style="487" customWidth="1"/>
    <col min="4628" max="4628" width="12.28515625" style="487" customWidth="1"/>
    <col min="4629" max="4629" width="0" style="487" hidden="1" customWidth="1"/>
    <col min="4630" max="4630" width="3.7109375" style="487" customWidth="1"/>
    <col min="4631" max="4631" width="11.140625" style="487" bestFit="1" customWidth="1"/>
    <col min="4632" max="4633" width="10.5703125" style="487"/>
    <col min="4634" max="4634" width="11.140625" style="487" customWidth="1"/>
    <col min="4635" max="4864" width="10.5703125" style="487"/>
    <col min="4865" max="4872" width="0" style="487" hidden="1" customWidth="1"/>
    <col min="4873" max="4873" width="3.7109375" style="487" customWidth="1"/>
    <col min="4874" max="4874" width="3.85546875" style="487" customWidth="1"/>
    <col min="4875" max="4875" width="3.7109375" style="487" customWidth="1"/>
    <col min="4876" max="4876" width="12.7109375" style="487" customWidth="1"/>
    <col min="4877" max="4877" width="52.7109375" style="487" customWidth="1"/>
    <col min="4878" max="4881" width="0" style="487" hidden="1" customWidth="1"/>
    <col min="4882" max="4882" width="12.28515625" style="487" customWidth="1"/>
    <col min="4883" max="4883" width="6.42578125" style="487" customWidth="1"/>
    <col min="4884" max="4884" width="12.28515625" style="487" customWidth="1"/>
    <col min="4885" max="4885" width="0" style="487" hidden="1" customWidth="1"/>
    <col min="4886" max="4886" width="3.7109375" style="487" customWidth="1"/>
    <col min="4887" max="4887" width="11.140625" style="487" bestFit="1" customWidth="1"/>
    <col min="4888" max="4889" width="10.5703125" style="487"/>
    <col min="4890" max="4890" width="11.140625" style="487" customWidth="1"/>
    <col min="4891" max="5120" width="10.5703125" style="487"/>
    <col min="5121" max="5128" width="0" style="487" hidden="1" customWidth="1"/>
    <col min="5129" max="5129" width="3.7109375" style="487" customWidth="1"/>
    <col min="5130" max="5130" width="3.85546875" style="487" customWidth="1"/>
    <col min="5131" max="5131" width="3.7109375" style="487" customWidth="1"/>
    <col min="5132" max="5132" width="12.7109375" style="487" customWidth="1"/>
    <col min="5133" max="5133" width="52.7109375" style="487" customWidth="1"/>
    <col min="5134" max="5137" width="0" style="487" hidden="1" customWidth="1"/>
    <col min="5138" max="5138" width="12.28515625" style="487" customWidth="1"/>
    <col min="5139" max="5139" width="6.42578125" style="487" customWidth="1"/>
    <col min="5140" max="5140" width="12.28515625" style="487" customWidth="1"/>
    <col min="5141" max="5141" width="0" style="487" hidden="1" customWidth="1"/>
    <col min="5142" max="5142" width="3.7109375" style="487" customWidth="1"/>
    <col min="5143" max="5143" width="11.140625" style="487" bestFit="1" customWidth="1"/>
    <col min="5144" max="5145" width="10.5703125" style="487"/>
    <col min="5146" max="5146" width="11.140625" style="487" customWidth="1"/>
    <col min="5147" max="5376" width="10.5703125" style="487"/>
    <col min="5377" max="5384" width="0" style="487" hidden="1" customWidth="1"/>
    <col min="5385" max="5385" width="3.7109375" style="487" customWidth="1"/>
    <col min="5386" max="5386" width="3.85546875" style="487" customWidth="1"/>
    <col min="5387" max="5387" width="3.7109375" style="487" customWidth="1"/>
    <col min="5388" max="5388" width="12.7109375" style="487" customWidth="1"/>
    <col min="5389" max="5389" width="52.7109375" style="487" customWidth="1"/>
    <col min="5390" max="5393" width="0" style="487" hidden="1" customWidth="1"/>
    <col min="5394" max="5394" width="12.28515625" style="487" customWidth="1"/>
    <col min="5395" max="5395" width="6.42578125" style="487" customWidth="1"/>
    <col min="5396" max="5396" width="12.28515625" style="487" customWidth="1"/>
    <col min="5397" max="5397" width="0" style="487" hidden="1" customWidth="1"/>
    <col min="5398" max="5398" width="3.7109375" style="487" customWidth="1"/>
    <col min="5399" max="5399" width="11.140625" style="487" bestFit="1" customWidth="1"/>
    <col min="5400" max="5401" width="10.5703125" style="487"/>
    <col min="5402" max="5402" width="11.140625" style="487" customWidth="1"/>
    <col min="5403" max="5632" width="10.5703125" style="487"/>
    <col min="5633" max="5640" width="0" style="487" hidden="1" customWidth="1"/>
    <col min="5641" max="5641" width="3.7109375" style="487" customWidth="1"/>
    <col min="5642" max="5642" width="3.85546875" style="487" customWidth="1"/>
    <col min="5643" max="5643" width="3.7109375" style="487" customWidth="1"/>
    <col min="5644" max="5644" width="12.7109375" style="487" customWidth="1"/>
    <col min="5645" max="5645" width="52.7109375" style="487" customWidth="1"/>
    <col min="5646" max="5649" width="0" style="487" hidden="1" customWidth="1"/>
    <col min="5650" max="5650" width="12.28515625" style="487" customWidth="1"/>
    <col min="5651" max="5651" width="6.42578125" style="487" customWidth="1"/>
    <col min="5652" max="5652" width="12.28515625" style="487" customWidth="1"/>
    <col min="5653" max="5653" width="0" style="487" hidden="1" customWidth="1"/>
    <col min="5654" max="5654" width="3.7109375" style="487" customWidth="1"/>
    <col min="5655" max="5655" width="11.140625" style="487" bestFit="1" customWidth="1"/>
    <col min="5656" max="5657" width="10.5703125" style="487"/>
    <col min="5658" max="5658" width="11.140625" style="487" customWidth="1"/>
    <col min="5659" max="5888" width="10.5703125" style="487"/>
    <col min="5889" max="5896" width="0" style="487" hidden="1" customWidth="1"/>
    <col min="5897" max="5897" width="3.7109375" style="487" customWidth="1"/>
    <col min="5898" max="5898" width="3.85546875" style="487" customWidth="1"/>
    <col min="5899" max="5899" width="3.7109375" style="487" customWidth="1"/>
    <col min="5900" max="5900" width="12.7109375" style="487" customWidth="1"/>
    <col min="5901" max="5901" width="52.7109375" style="487" customWidth="1"/>
    <col min="5902" max="5905" width="0" style="487" hidden="1" customWidth="1"/>
    <col min="5906" max="5906" width="12.28515625" style="487" customWidth="1"/>
    <col min="5907" max="5907" width="6.42578125" style="487" customWidth="1"/>
    <col min="5908" max="5908" width="12.28515625" style="487" customWidth="1"/>
    <col min="5909" max="5909" width="0" style="487" hidden="1" customWidth="1"/>
    <col min="5910" max="5910" width="3.7109375" style="487" customWidth="1"/>
    <col min="5911" max="5911" width="11.140625" style="487" bestFit="1" customWidth="1"/>
    <col min="5912" max="5913" width="10.5703125" style="487"/>
    <col min="5914" max="5914" width="11.140625" style="487" customWidth="1"/>
    <col min="5915" max="6144" width="10.5703125" style="487"/>
    <col min="6145" max="6152" width="0" style="487" hidden="1" customWidth="1"/>
    <col min="6153" max="6153" width="3.7109375" style="487" customWidth="1"/>
    <col min="6154" max="6154" width="3.85546875" style="487" customWidth="1"/>
    <col min="6155" max="6155" width="3.7109375" style="487" customWidth="1"/>
    <col min="6156" max="6156" width="12.7109375" style="487" customWidth="1"/>
    <col min="6157" max="6157" width="52.7109375" style="487" customWidth="1"/>
    <col min="6158" max="6161" width="0" style="487" hidden="1" customWidth="1"/>
    <col min="6162" max="6162" width="12.28515625" style="487" customWidth="1"/>
    <col min="6163" max="6163" width="6.42578125" style="487" customWidth="1"/>
    <col min="6164" max="6164" width="12.28515625" style="487" customWidth="1"/>
    <col min="6165" max="6165" width="0" style="487" hidden="1" customWidth="1"/>
    <col min="6166" max="6166" width="3.7109375" style="487" customWidth="1"/>
    <col min="6167" max="6167" width="11.140625" style="487" bestFit="1" customWidth="1"/>
    <col min="6168" max="6169" width="10.5703125" style="487"/>
    <col min="6170" max="6170" width="11.140625" style="487" customWidth="1"/>
    <col min="6171" max="6400" width="10.5703125" style="487"/>
    <col min="6401" max="6408" width="0" style="487" hidden="1" customWidth="1"/>
    <col min="6409" max="6409" width="3.7109375" style="487" customWidth="1"/>
    <col min="6410" max="6410" width="3.85546875" style="487" customWidth="1"/>
    <col min="6411" max="6411" width="3.7109375" style="487" customWidth="1"/>
    <col min="6412" max="6412" width="12.7109375" style="487" customWidth="1"/>
    <col min="6413" max="6413" width="52.7109375" style="487" customWidth="1"/>
    <col min="6414" max="6417" width="0" style="487" hidden="1" customWidth="1"/>
    <col min="6418" max="6418" width="12.28515625" style="487" customWidth="1"/>
    <col min="6419" max="6419" width="6.42578125" style="487" customWidth="1"/>
    <col min="6420" max="6420" width="12.28515625" style="487" customWidth="1"/>
    <col min="6421" max="6421" width="0" style="487" hidden="1" customWidth="1"/>
    <col min="6422" max="6422" width="3.7109375" style="487" customWidth="1"/>
    <col min="6423" max="6423" width="11.140625" style="487" bestFit="1" customWidth="1"/>
    <col min="6424" max="6425" width="10.5703125" style="487"/>
    <col min="6426" max="6426" width="11.140625" style="487" customWidth="1"/>
    <col min="6427" max="6656" width="10.5703125" style="487"/>
    <col min="6657" max="6664" width="0" style="487" hidden="1" customWidth="1"/>
    <col min="6665" max="6665" width="3.7109375" style="487" customWidth="1"/>
    <col min="6666" max="6666" width="3.85546875" style="487" customWidth="1"/>
    <col min="6667" max="6667" width="3.7109375" style="487" customWidth="1"/>
    <col min="6668" max="6668" width="12.7109375" style="487" customWidth="1"/>
    <col min="6669" max="6669" width="52.7109375" style="487" customWidth="1"/>
    <col min="6670" max="6673" width="0" style="487" hidden="1" customWidth="1"/>
    <col min="6674" max="6674" width="12.28515625" style="487" customWidth="1"/>
    <col min="6675" max="6675" width="6.42578125" style="487" customWidth="1"/>
    <col min="6676" max="6676" width="12.28515625" style="487" customWidth="1"/>
    <col min="6677" max="6677" width="0" style="487" hidden="1" customWidth="1"/>
    <col min="6678" max="6678" width="3.7109375" style="487" customWidth="1"/>
    <col min="6679" max="6679" width="11.140625" style="487" bestFit="1" customWidth="1"/>
    <col min="6680" max="6681" width="10.5703125" style="487"/>
    <col min="6682" max="6682" width="11.140625" style="487" customWidth="1"/>
    <col min="6683" max="6912" width="10.5703125" style="487"/>
    <col min="6913" max="6920" width="0" style="487" hidden="1" customWidth="1"/>
    <col min="6921" max="6921" width="3.7109375" style="487" customWidth="1"/>
    <col min="6922" max="6922" width="3.85546875" style="487" customWidth="1"/>
    <col min="6923" max="6923" width="3.7109375" style="487" customWidth="1"/>
    <col min="6924" max="6924" width="12.7109375" style="487" customWidth="1"/>
    <col min="6925" max="6925" width="52.7109375" style="487" customWidth="1"/>
    <col min="6926" max="6929" width="0" style="487" hidden="1" customWidth="1"/>
    <col min="6930" max="6930" width="12.28515625" style="487" customWidth="1"/>
    <col min="6931" max="6931" width="6.42578125" style="487" customWidth="1"/>
    <col min="6932" max="6932" width="12.28515625" style="487" customWidth="1"/>
    <col min="6933" max="6933" width="0" style="487" hidden="1" customWidth="1"/>
    <col min="6934" max="6934" width="3.7109375" style="487" customWidth="1"/>
    <col min="6935" max="6935" width="11.140625" style="487" bestFit="1" customWidth="1"/>
    <col min="6936" max="6937" width="10.5703125" style="487"/>
    <col min="6938" max="6938" width="11.140625" style="487" customWidth="1"/>
    <col min="6939" max="7168" width="10.5703125" style="487"/>
    <col min="7169" max="7176" width="0" style="487" hidden="1" customWidth="1"/>
    <col min="7177" max="7177" width="3.7109375" style="487" customWidth="1"/>
    <col min="7178" max="7178" width="3.85546875" style="487" customWidth="1"/>
    <col min="7179" max="7179" width="3.7109375" style="487" customWidth="1"/>
    <col min="7180" max="7180" width="12.7109375" style="487" customWidth="1"/>
    <col min="7181" max="7181" width="52.7109375" style="487" customWidth="1"/>
    <col min="7182" max="7185" width="0" style="487" hidden="1" customWidth="1"/>
    <col min="7186" max="7186" width="12.28515625" style="487" customWidth="1"/>
    <col min="7187" max="7187" width="6.42578125" style="487" customWidth="1"/>
    <col min="7188" max="7188" width="12.28515625" style="487" customWidth="1"/>
    <col min="7189" max="7189" width="0" style="487" hidden="1" customWidth="1"/>
    <col min="7190" max="7190" width="3.7109375" style="487" customWidth="1"/>
    <col min="7191" max="7191" width="11.140625" style="487" bestFit="1" customWidth="1"/>
    <col min="7192" max="7193" width="10.5703125" style="487"/>
    <col min="7194" max="7194" width="11.140625" style="487" customWidth="1"/>
    <col min="7195" max="7424" width="10.5703125" style="487"/>
    <col min="7425" max="7432" width="0" style="487" hidden="1" customWidth="1"/>
    <col min="7433" max="7433" width="3.7109375" style="487" customWidth="1"/>
    <col min="7434" max="7434" width="3.85546875" style="487" customWidth="1"/>
    <col min="7435" max="7435" width="3.7109375" style="487" customWidth="1"/>
    <col min="7436" max="7436" width="12.7109375" style="487" customWidth="1"/>
    <col min="7437" max="7437" width="52.7109375" style="487" customWidth="1"/>
    <col min="7438" max="7441" width="0" style="487" hidden="1" customWidth="1"/>
    <col min="7442" max="7442" width="12.28515625" style="487" customWidth="1"/>
    <col min="7443" max="7443" width="6.42578125" style="487" customWidth="1"/>
    <col min="7444" max="7444" width="12.28515625" style="487" customWidth="1"/>
    <col min="7445" max="7445" width="0" style="487" hidden="1" customWidth="1"/>
    <col min="7446" max="7446" width="3.7109375" style="487" customWidth="1"/>
    <col min="7447" max="7447" width="11.140625" style="487" bestFit="1" customWidth="1"/>
    <col min="7448" max="7449" width="10.5703125" style="487"/>
    <col min="7450" max="7450" width="11.140625" style="487" customWidth="1"/>
    <col min="7451" max="7680" width="10.5703125" style="487"/>
    <col min="7681" max="7688" width="0" style="487" hidden="1" customWidth="1"/>
    <col min="7689" max="7689" width="3.7109375" style="487" customWidth="1"/>
    <col min="7690" max="7690" width="3.85546875" style="487" customWidth="1"/>
    <col min="7691" max="7691" width="3.7109375" style="487" customWidth="1"/>
    <col min="7692" max="7692" width="12.7109375" style="487" customWidth="1"/>
    <col min="7693" max="7693" width="52.7109375" style="487" customWidth="1"/>
    <col min="7694" max="7697" width="0" style="487" hidden="1" customWidth="1"/>
    <col min="7698" max="7698" width="12.28515625" style="487" customWidth="1"/>
    <col min="7699" max="7699" width="6.42578125" style="487" customWidth="1"/>
    <col min="7700" max="7700" width="12.28515625" style="487" customWidth="1"/>
    <col min="7701" max="7701" width="0" style="487" hidden="1" customWidth="1"/>
    <col min="7702" max="7702" width="3.7109375" style="487" customWidth="1"/>
    <col min="7703" max="7703" width="11.140625" style="487" bestFit="1" customWidth="1"/>
    <col min="7704" max="7705" width="10.5703125" style="487"/>
    <col min="7706" max="7706" width="11.140625" style="487" customWidth="1"/>
    <col min="7707" max="7936" width="10.5703125" style="487"/>
    <col min="7937" max="7944" width="0" style="487" hidden="1" customWidth="1"/>
    <col min="7945" max="7945" width="3.7109375" style="487" customWidth="1"/>
    <col min="7946" max="7946" width="3.85546875" style="487" customWidth="1"/>
    <col min="7947" max="7947" width="3.7109375" style="487" customWidth="1"/>
    <col min="7948" max="7948" width="12.7109375" style="487" customWidth="1"/>
    <col min="7949" max="7949" width="52.7109375" style="487" customWidth="1"/>
    <col min="7950" max="7953" width="0" style="487" hidden="1" customWidth="1"/>
    <col min="7954" max="7954" width="12.28515625" style="487" customWidth="1"/>
    <col min="7955" max="7955" width="6.42578125" style="487" customWidth="1"/>
    <col min="7956" max="7956" width="12.28515625" style="487" customWidth="1"/>
    <col min="7957" max="7957" width="0" style="487" hidden="1" customWidth="1"/>
    <col min="7958" max="7958" width="3.7109375" style="487" customWidth="1"/>
    <col min="7959" max="7959" width="11.140625" style="487" bestFit="1" customWidth="1"/>
    <col min="7960" max="7961" width="10.5703125" style="487"/>
    <col min="7962" max="7962" width="11.140625" style="487" customWidth="1"/>
    <col min="7963" max="8192" width="10.5703125" style="487"/>
    <col min="8193" max="8200" width="0" style="487" hidden="1" customWidth="1"/>
    <col min="8201" max="8201" width="3.7109375" style="487" customWidth="1"/>
    <col min="8202" max="8202" width="3.85546875" style="487" customWidth="1"/>
    <col min="8203" max="8203" width="3.7109375" style="487" customWidth="1"/>
    <col min="8204" max="8204" width="12.7109375" style="487" customWidth="1"/>
    <col min="8205" max="8205" width="52.7109375" style="487" customWidth="1"/>
    <col min="8206" max="8209" width="0" style="487" hidden="1" customWidth="1"/>
    <col min="8210" max="8210" width="12.28515625" style="487" customWidth="1"/>
    <col min="8211" max="8211" width="6.42578125" style="487" customWidth="1"/>
    <col min="8212" max="8212" width="12.28515625" style="487" customWidth="1"/>
    <col min="8213" max="8213" width="0" style="487" hidden="1" customWidth="1"/>
    <col min="8214" max="8214" width="3.7109375" style="487" customWidth="1"/>
    <col min="8215" max="8215" width="11.140625" style="487" bestFit="1" customWidth="1"/>
    <col min="8216" max="8217" width="10.5703125" style="487"/>
    <col min="8218" max="8218" width="11.140625" style="487" customWidth="1"/>
    <col min="8219" max="8448" width="10.5703125" style="487"/>
    <col min="8449" max="8456" width="0" style="487" hidden="1" customWidth="1"/>
    <col min="8457" max="8457" width="3.7109375" style="487" customWidth="1"/>
    <col min="8458" max="8458" width="3.85546875" style="487" customWidth="1"/>
    <col min="8459" max="8459" width="3.7109375" style="487" customWidth="1"/>
    <col min="8460" max="8460" width="12.7109375" style="487" customWidth="1"/>
    <col min="8461" max="8461" width="52.7109375" style="487" customWidth="1"/>
    <col min="8462" max="8465" width="0" style="487" hidden="1" customWidth="1"/>
    <col min="8466" max="8466" width="12.28515625" style="487" customWidth="1"/>
    <col min="8467" max="8467" width="6.42578125" style="487" customWidth="1"/>
    <col min="8468" max="8468" width="12.28515625" style="487" customWidth="1"/>
    <col min="8469" max="8469" width="0" style="487" hidden="1" customWidth="1"/>
    <col min="8470" max="8470" width="3.7109375" style="487" customWidth="1"/>
    <col min="8471" max="8471" width="11.140625" style="487" bestFit="1" customWidth="1"/>
    <col min="8472" max="8473" width="10.5703125" style="487"/>
    <col min="8474" max="8474" width="11.140625" style="487" customWidth="1"/>
    <col min="8475" max="8704" width="10.5703125" style="487"/>
    <col min="8705" max="8712" width="0" style="487" hidden="1" customWidth="1"/>
    <col min="8713" max="8713" width="3.7109375" style="487" customWidth="1"/>
    <col min="8714" max="8714" width="3.85546875" style="487" customWidth="1"/>
    <col min="8715" max="8715" width="3.7109375" style="487" customWidth="1"/>
    <col min="8716" max="8716" width="12.7109375" style="487" customWidth="1"/>
    <col min="8717" max="8717" width="52.7109375" style="487" customWidth="1"/>
    <col min="8718" max="8721" width="0" style="487" hidden="1" customWidth="1"/>
    <col min="8722" max="8722" width="12.28515625" style="487" customWidth="1"/>
    <col min="8723" max="8723" width="6.42578125" style="487" customWidth="1"/>
    <col min="8724" max="8724" width="12.28515625" style="487" customWidth="1"/>
    <col min="8725" max="8725" width="0" style="487" hidden="1" customWidth="1"/>
    <col min="8726" max="8726" width="3.7109375" style="487" customWidth="1"/>
    <col min="8727" max="8727" width="11.140625" style="487" bestFit="1" customWidth="1"/>
    <col min="8728" max="8729" width="10.5703125" style="487"/>
    <col min="8730" max="8730" width="11.140625" style="487" customWidth="1"/>
    <col min="8731" max="8960" width="10.5703125" style="487"/>
    <col min="8961" max="8968" width="0" style="487" hidden="1" customWidth="1"/>
    <col min="8969" max="8969" width="3.7109375" style="487" customWidth="1"/>
    <col min="8970" max="8970" width="3.85546875" style="487" customWidth="1"/>
    <col min="8971" max="8971" width="3.7109375" style="487" customWidth="1"/>
    <col min="8972" max="8972" width="12.7109375" style="487" customWidth="1"/>
    <col min="8973" max="8973" width="52.7109375" style="487" customWidth="1"/>
    <col min="8974" max="8977" width="0" style="487" hidden="1" customWidth="1"/>
    <col min="8978" max="8978" width="12.28515625" style="487" customWidth="1"/>
    <col min="8979" max="8979" width="6.42578125" style="487" customWidth="1"/>
    <col min="8980" max="8980" width="12.28515625" style="487" customWidth="1"/>
    <col min="8981" max="8981" width="0" style="487" hidden="1" customWidth="1"/>
    <col min="8982" max="8982" width="3.7109375" style="487" customWidth="1"/>
    <col min="8983" max="8983" width="11.140625" style="487" bestFit="1" customWidth="1"/>
    <col min="8984" max="8985" width="10.5703125" style="487"/>
    <col min="8986" max="8986" width="11.140625" style="487" customWidth="1"/>
    <col min="8987" max="9216" width="10.5703125" style="487"/>
    <col min="9217" max="9224" width="0" style="487" hidden="1" customWidth="1"/>
    <col min="9225" max="9225" width="3.7109375" style="487" customWidth="1"/>
    <col min="9226" max="9226" width="3.85546875" style="487" customWidth="1"/>
    <col min="9227" max="9227" width="3.7109375" style="487" customWidth="1"/>
    <col min="9228" max="9228" width="12.7109375" style="487" customWidth="1"/>
    <col min="9229" max="9229" width="52.7109375" style="487" customWidth="1"/>
    <col min="9230" max="9233" width="0" style="487" hidden="1" customWidth="1"/>
    <col min="9234" max="9234" width="12.28515625" style="487" customWidth="1"/>
    <col min="9235" max="9235" width="6.42578125" style="487" customWidth="1"/>
    <col min="9236" max="9236" width="12.28515625" style="487" customWidth="1"/>
    <col min="9237" max="9237" width="0" style="487" hidden="1" customWidth="1"/>
    <col min="9238" max="9238" width="3.7109375" style="487" customWidth="1"/>
    <col min="9239" max="9239" width="11.140625" style="487" bestFit="1" customWidth="1"/>
    <col min="9240" max="9241" width="10.5703125" style="487"/>
    <col min="9242" max="9242" width="11.140625" style="487" customWidth="1"/>
    <col min="9243" max="9472" width="10.5703125" style="487"/>
    <col min="9473" max="9480" width="0" style="487" hidden="1" customWidth="1"/>
    <col min="9481" max="9481" width="3.7109375" style="487" customWidth="1"/>
    <col min="9482" max="9482" width="3.85546875" style="487" customWidth="1"/>
    <col min="9483" max="9483" width="3.7109375" style="487" customWidth="1"/>
    <col min="9484" max="9484" width="12.7109375" style="487" customWidth="1"/>
    <col min="9485" max="9485" width="52.7109375" style="487" customWidth="1"/>
    <col min="9486" max="9489" width="0" style="487" hidden="1" customWidth="1"/>
    <col min="9490" max="9490" width="12.28515625" style="487" customWidth="1"/>
    <col min="9491" max="9491" width="6.42578125" style="487" customWidth="1"/>
    <col min="9492" max="9492" width="12.28515625" style="487" customWidth="1"/>
    <col min="9493" max="9493" width="0" style="487" hidden="1" customWidth="1"/>
    <col min="9494" max="9494" width="3.7109375" style="487" customWidth="1"/>
    <col min="9495" max="9495" width="11.140625" style="487" bestFit="1" customWidth="1"/>
    <col min="9496" max="9497" width="10.5703125" style="487"/>
    <col min="9498" max="9498" width="11.140625" style="487" customWidth="1"/>
    <col min="9499" max="9728" width="10.5703125" style="487"/>
    <col min="9729" max="9736" width="0" style="487" hidden="1" customWidth="1"/>
    <col min="9737" max="9737" width="3.7109375" style="487" customWidth="1"/>
    <col min="9738" max="9738" width="3.85546875" style="487" customWidth="1"/>
    <col min="9739" max="9739" width="3.7109375" style="487" customWidth="1"/>
    <col min="9740" max="9740" width="12.7109375" style="487" customWidth="1"/>
    <col min="9741" max="9741" width="52.7109375" style="487" customWidth="1"/>
    <col min="9742" max="9745" width="0" style="487" hidden="1" customWidth="1"/>
    <col min="9746" max="9746" width="12.28515625" style="487" customWidth="1"/>
    <col min="9747" max="9747" width="6.42578125" style="487" customWidth="1"/>
    <col min="9748" max="9748" width="12.28515625" style="487" customWidth="1"/>
    <col min="9749" max="9749" width="0" style="487" hidden="1" customWidth="1"/>
    <col min="9750" max="9750" width="3.7109375" style="487" customWidth="1"/>
    <col min="9751" max="9751" width="11.140625" style="487" bestFit="1" customWidth="1"/>
    <col min="9752" max="9753" width="10.5703125" style="487"/>
    <col min="9754" max="9754" width="11.140625" style="487" customWidth="1"/>
    <col min="9755" max="9984" width="10.5703125" style="487"/>
    <col min="9985" max="9992" width="0" style="487" hidden="1" customWidth="1"/>
    <col min="9993" max="9993" width="3.7109375" style="487" customWidth="1"/>
    <col min="9994" max="9994" width="3.85546875" style="487" customWidth="1"/>
    <col min="9995" max="9995" width="3.7109375" style="487" customWidth="1"/>
    <col min="9996" max="9996" width="12.7109375" style="487" customWidth="1"/>
    <col min="9997" max="9997" width="52.7109375" style="487" customWidth="1"/>
    <col min="9998" max="10001" width="0" style="487" hidden="1" customWidth="1"/>
    <col min="10002" max="10002" width="12.28515625" style="487" customWidth="1"/>
    <col min="10003" max="10003" width="6.42578125" style="487" customWidth="1"/>
    <col min="10004" max="10004" width="12.28515625" style="487" customWidth="1"/>
    <col min="10005" max="10005" width="0" style="487" hidden="1" customWidth="1"/>
    <col min="10006" max="10006" width="3.7109375" style="487" customWidth="1"/>
    <col min="10007" max="10007" width="11.140625" style="487" bestFit="1" customWidth="1"/>
    <col min="10008" max="10009" width="10.5703125" style="487"/>
    <col min="10010" max="10010" width="11.140625" style="487" customWidth="1"/>
    <col min="10011" max="10240" width="10.5703125" style="487"/>
    <col min="10241" max="10248" width="0" style="487" hidden="1" customWidth="1"/>
    <col min="10249" max="10249" width="3.7109375" style="487" customWidth="1"/>
    <col min="10250" max="10250" width="3.85546875" style="487" customWidth="1"/>
    <col min="10251" max="10251" width="3.7109375" style="487" customWidth="1"/>
    <col min="10252" max="10252" width="12.7109375" style="487" customWidth="1"/>
    <col min="10253" max="10253" width="52.7109375" style="487" customWidth="1"/>
    <col min="10254" max="10257" width="0" style="487" hidden="1" customWidth="1"/>
    <col min="10258" max="10258" width="12.28515625" style="487" customWidth="1"/>
    <col min="10259" max="10259" width="6.42578125" style="487" customWidth="1"/>
    <col min="10260" max="10260" width="12.28515625" style="487" customWidth="1"/>
    <col min="10261" max="10261" width="0" style="487" hidden="1" customWidth="1"/>
    <col min="10262" max="10262" width="3.7109375" style="487" customWidth="1"/>
    <col min="10263" max="10263" width="11.140625" style="487" bestFit="1" customWidth="1"/>
    <col min="10264" max="10265" width="10.5703125" style="487"/>
    <col min="10266" max="10266" width="11.140625" style="487" customWidth="1"/>
    <col min="10267" max="10496" width="10.5703125" style="487"/>
    <col min="10497" max="10504" width="0" style="487" hidden="1" customWidth="1"/>
    <col min="10505" max="10505" width="3.7109375" style="487" customWidth="1"/>
    <col min="10506" max="10506" width="3.85546875" style="487" customWidth="1"/>
    <col min="10507" max="10507" width="3.7109375" style="487" customWidth="1"/>
    <col min="10508" max="10508" width="12.7109375" style="487" customWidth="1"/>
    <col min="10509" max="10509" width="52.7109375" style="487" customWidth="1"/>
    <col min="10510" max="10513" width="0" style="487" hidden="1" customWidth="1"/>
    <col min="10514" max="10514" width="12.28515625" style="487" customWidth="1"/>
    <col min="10515" max="10515" width="6.42578125" style="487" customWidth="1"/>
    <col min="10516" max="10516" width="12.28515625" style="487" customWidth="1"/>
    <col min="10517" max="10517" width="0" style="487" hidden="1" customWidth="1"/>
    <col min="10518" max="10518" width="3.7109375" style="487" customWidth="1"/>
    <col min="10519" max="10519" width="11.140625" style="487" bestFit="1" customWidth="1"/>
    <col min="10520" max="10521" width="10.5703125" style="487"/>
    <col min="10522" max="10522" width="11.140625" style="487" customWidth="1"/>
    <col min="10523" max="10752" width="10.5703125" style="487"/>
    <col min="10753" max="10760" width="0" style="487" hidden="1" customWidth="1"/>
    <col min="10761" max="10761" width="3.7109375" style="487" customWidth="1"/>
    <col min="10762" max="10762" width="3.85546875" style="487" customWidth="1"/>
    <col min="10763" max="10763" width="3.7109375" style="487" customWidth="1"/>
    <col min="10764" max="10764" width="12.7109375" style="487" customWidth="1"/>
    <col min="10765" max="10765" width="52.7109375" style="487" customWidth="1"/>
    <col min="10766" max="10769" width="0" style="487" hidden="1" customWidth="1"/>
    <col min="10770" max="10770" width="12.28515625" style="487" customWidth="1"/>
    <col min="10771" max="10771" width="6.42578125" style="487" customWidth="1"/>
    <col min="10772" max="10772" width="12.28515625" style="487" customWidth="1"/>
    <col min="10773" max="10773" width="0" style="487" hidden="1" customWidth="1"/>
    <col min="10774" max="10774" width="3.7109375" style="487" customWidth="1"/>
    <col min="10775" max="10775" width="11.140625" style="487" bestFit="1" customWidth="1"/>
    <col min="10776" max="10777" width="10.5703125" style="487"/>
    <col min="10778" max="10778" width="11.140625" style="487" customWidth="1"/>
    <col min="10779" max="11008" width="10.5703125" style="487"/>
    <col min="11009" max="11016" width="0" style="487" hidden="1" customWidth="1"/>
    <col min="11017" max="11017" width="3.7109375" style="487" customWidth="1"/>
    <col min="11018" max="11018" width="3.85546875" style="487" customWidth="1"/>
    <col min="11019" max="11019" width="3.7109375" style="487" customWidth="1"/>
    <col min="11020" max="11020" width="12.7109375" style="487" customWidth="1"/>
    <col min="11021" max="11021" width="52.7109375" style="487" customWidth="1"/>
    <col min="11022" max="11025" width="0" style="487" hidden="1" customWidth="1"/>
    <col min="11026" max="11026" width="12.28515625" style="487" customWidth="1"/>
    <col min="11027" max="11027" width="6.42578125" style="487" customWidth="1"/>
    <col min="11028" max="11028" width="12.28515625" style="487" customWidth="1"/>
    <col min="11029" max="11029" width="0" style="487" hidden="1" customWidth="1"/>
    <col min="11030" max="11030" width="3.7109375" style="487" customWidth="1"/>
    <col min="11031" max="11031" width="11.140625" style="487" bestFit="1" customWidth="1"/>
    <col min="11032" max="11033" width="10.5703125" style="487"/>
    <col min="11034" max="11034" width="11.140625" style="487" customWidth="1"/>
    <col min="11035" max="11264" width="10.5703125" style="487"/>
    <col min="11265" max="11272" width="0" style="487" hidden="1" customWidth="1"/>
    <col min="11273" max="11273" width="3.7109375" style="487" customWidth="1"/>
    <col min="11274" max="11274" width="3.85546875" style="487" customWidth="1"/>
    <col min="11275" max="11275" width="3.7109375" style="487" customWidth="1"/>
    <col min="11276" max="11276" width="12.7109375" style="487" customWidth="1"/>
    <col min="11277" max="11277" width="52.7109375" style="487" customWidth="1"/>
    <col min="11278" max="11281" width="0" style="487" hidden="1" customWidth="1"/>
    <col min="11282" max="11282" width="12.28515625" style="487" customWidth="1"/>
    <col min="11283" max="11283" width="6.42578125" style="487" customWidth="1"/>
    <col min="11284" max="11284" width="12.28515625" style="487" customWidth="1"/>
    <col min="11285" max="11285" width="0" style="487" hidden="1" customWidth="1"/>
    <col min="11286" max="11286" width="3.7109375" style="487" customWidth="1"/>
    <col min="11287" max="11287" width="11.140625" style="487" bestFit="1" customWidth="1"/>
    <col min="11288" max="11289" width="10.5703125" style="487"/>
    <col min="11290" max="11290" width="11.140625" style="487" customWidth="1"/>
    <col min="11291" max="11520" width="10.5703125" style="487"/>
    <col min="11521" max="11528" width="0" style="487" hidden="1" customWidth="1"/>
    <col min="11529" max="11529" width="3.7109375" style="487" customWidth="1"/>
    <col min="11530" max="11530" width="3.85546875" style="487" customWidth="1"/>
    <col min="11531" max="11531" width="3.7109375" style="487" customWidth="1"/>
    <col min="11532" max="11532" width="12.7109375" style="487" customWidth="1"/>
    <col min="11533" max="11533" width="52.7109375" style="487" customWidth="1"/>
    <col min="11534" max="11537" width="0" style="487" hidden="1" customWidth="1"/>
    <col min="11538" max="11538" width="12.28515625" style="487" customWidth="1"/>
    <col min="11539" max="11539" width="6.42578125" style="487" customWidth="1"/>
    <col min="11540" max="11540" width="12.28515625" style="487" customWidth="1"/>
    <col min="11541" max="11541" width="0" style="487" hidden="1" customWidth="1"/>
    <col min="11542" max="11542" width="3.7109375" style="487" customWidth="1"/>
    <col min="11543" max="11543" width="11.140625" style="487" bestFit="1" customWidth="1"/>
    <col min="11544" max="11545" width="10.5703125" style="487"/>
    <col min="11546" max="11546" width="11.140625" style="487" customWidth="1"/>
    <col min="11547" max="11776" width="10.5703125" style="487"/>
    <col min="11777" max="11784" width="0" style="487" hidden="1" customWidth="1"/>
    <col min="11785" max="11785" width="3.7109375" style="487" customWidth="1"/>
    <col min="11786" max="11786" width="3.85546875" style="487" customWidth="1"/>
    <col min="11787" max="11787" width="3.7109375" style="487" customWidth="1"/>
    <col min="11788" max="11788" width="12.7109375" style="487" customWidth="1"/>
    <col min="11789" max="11789" width="52.7109375" style="487" customWidth="1"/>
    <col min="11790" max="11793" width="0" style="487" hidden="1" customWidth="1"/>
    <col min="11794" max="11794" width="12.28515625" style="487" customWidth="1"/>
    <col min="11795" max="11795" width="6.42578125" style="487" customWidth="1"/>
    <col min="11796" max="11796" width="12.28515625" style="487" customWidth="1"/>
    <col min="11797" max="11797" width="0" style="487" hidden="1" customWidth="1"/>
    <col min="11798" max="11798" width="3.7109375" style="487" customWidth="1"/>
    <col min="11799" max="11799" width="11.140625" style="487" bestFit="1" customWidth="1"/>
    <col min="11800" max="11801" width="10.5703125" style="487"/>
    <col min="11802" max="11802" width="11.140625" style="487" customWidth="1"/>
    <col min="11803" max="12032" width="10.5703125" style="487"/>
    <col min="12033" max="12040" width="0" style="487" hidden="1" customWidth="1"/>
    <col min="12041" max="12041" width="3.7109375" style="487" customWidth="1"/>
    <col min="12042" max="12042" width="3.85546875" style="487" customWidth="1"/>
    <col min="12043" max="12043" width="3.7109375" style="487" customWidth="1"/>
    <col min="12044" max="12044" width="12.7109375" style="487" customWidth="1"/>
    <col min="12045" max="12045" width="52.7109375" style="487" customWidth="1"/>
    <col min="12046" max="12049" width="0" style="487" hidden="1" customWidth="1"/>
    <col min="12050" max="12050" width="12.28515625" style="487" customWidth="1"/>
    <col min="12051" max="12051" width="6.42578125" style="487" customWidth="1"/>
    <col min="12052" max="12052" width="12.28515625" style="487" customWidth="1"/>
    <col min="12053" max="12053" width="0" style="487" hidden="1" customWidth="1"/>
    <col min="12054" max="12054" width="3.7109375" style="487" customWidth="1"/>
    <col min="12055" max="12055" width="11.140625" style="487" bestFit="1" customWidth="1"/>
    <col min="12056" max="12057" width="10.5703125" style="487"/>
    <col min="12058" max="12058" width="11.140625" style="487" customWidth="1"/>
    <col min="12059" max="12288" width="10.5703125" style="487"/>
    <col min="12289" max="12296" width="0" style="487" hidden="1" customWidth="1"/>
    <col min="12297" max="12297" width="3.7109375" style="487" customWidth="1"/>
    <col min="12298" max="12298" width="3.85546875" style="487" customWidth="1"/>
    <col min="12299" max="12299" width="3.7109375" style="487" customWidth="1"/>
    <col min="12300" max="12300" width="12.7109375" style="487" customWidth="1"/>
    <col min="12301" max="12301" width="52.7109375" style="487" customWidth="1"/>
    <col min="12302" max="12305" width="0" style="487" hidden="1" customWidth="1"/>
    <col min="12306" max="12306" width="12.28515625" style="487" customWidth="1"/>
    <col min="12307" max="12307" width="6.42578125" style="487" customWidth="1"/>
    <col min="12308" max="12308" width="12.28515625" style="487" customWidth="1"/>
    <col min="12309" max="12309" width="0" style="487" hidden="1" customWidth="1"/>
    <col min="12310" max="12310" width="3.7109375" style="487" customWidth="1"/>
    <col min="12311" max="12311" width="11.140625" style="487" bestFit="1" customWidth="1"/>
    <col min="12312" max="12313" width="10.5703125" style="487"/>
    <col min="12314" max="12314" width="11.140625" style="487" customWidth="1"/>
    <col min="12315" max="12544" width="10.5703125" style="487"/>
    <col min="12545" max="12552" width="0" style="487" hidden="1" customWidth="1"/>
    <col min="12553" max="12553" width="3.7109375" style="487" customWidth="1"/>
    <col min="12554" max="12554" width="3.85546875" style="487" customWidth="1"/>
    <col min="12555" max="12555" width="3.7109375" style="487" customWidth="1"/>
    <col min="12556" max="12556" width="12.7109375" style="487" customWidth="1"/>
    <col min="12557" max="12557" width="52.7109375" style="487" customWidth="1"/>
    <col min="12558" max="12561" width="0" style="487" hidden="1" customWidth="1"/>
    <col min="12562" max="12562" width="12.28515625" style="487" customWidth="1"/>
    <col min="12563" max="12563" width="6.42578125" style="487" customWidth="1"/>
    <col min="12564" max="12564" width="12.28515625" style="487" customWidth="1"/>
    <col min="12565" max="12565" width="0" style="487" hidden="1" customWidth="1"/>
    <col min="12566" max="12566" width="3.7109375" style="487" customWidth="1"/>
    <col min="12567" max="12567" width="11.140625" style="487" bestFit="1" customWidth="1"/>
    <col min="12568" max="12569" width="10.5703125" style="487"/>
    <col min="12570" max="12570" width="11.140625" style="487" customWidth="1"/>
    <col min="12571" max="12800" width="10.5703125" style="487"/>
    <col min="12801" max="12808" width="0" style="487" hidden="1" customWidth="1"/>
    <col min="12809" max="12809" width="3.7109375" style="487" customWidth="1"/>
    <col min="12810" max="12810" width="3.85546875" style="487" customWidth="1"/>
    <col min="12811" max="12811" width="3.7109375" style="487" customWidth="1"/>
    <col min="12812" max="12812" width="12.7109375" style="487" customWidth="1"/>
    <col min="12813" max="12813" width="52.7109375" style="487" customWidth="1"/>
    <col min="12814" max="12817" width="0" style="487" hidden="1" customWidth="1"/>
    <col min="12818" max="12818" width="12.28515625" style="487" customWidth="1"/>
    <col min="12819" max="12819" width="6.42578125" style="487" customWidth="1"/>
    <col min="12820" max="12820" width="12.28515625" style="487" customWidth="1"/>
    <col min="12821" max="12821" width="0" style="487" hidden="1" customWidth="1"/>
    <col min="12822" max="12822" width="3.7109375" style="487" customWidth="1"/>
    <col min="12823" max="12823" width="11.140625" style="487" bestFit="1" customWidth="1"/>
    <col min="12824" max="12825" width="10.5703125" style="487"/>
    <col min="12826" max="12826" width="11.140625" style="487" customWidth="1"/>
    <col min="12827" max="13056" width="10.5703125" style="487"/>
    <col min="13057" max="13064" width="0" style="487" hidden="1" customWidth="1"/>
    <col min="13065" max="13065" width="3.7109375" style="487" customWidth="1"/>
    <col min="13066" max="13066" width="3.85546875" style="487" customWidth="1"/>
    <col min="13067" max="13067" width="3.7109375" style="487" customWidth="1"/>
    <col min="13068" max="13068" width="12.7109375" style="487" customWidth="1"/>
    <col min="13069" max="13069" width="52.7109375" style="487" customWidth="1"/>
    <col min="13070" max="13073" width="0" style="487" hidden="1" customWidth="1"/>
    <col min="13074" max="13074" width="12.28515625" style="487" customWidth="1"/>
    <col min="13075" max="13075" width="6.42578125" style="487" customWidth="1"/>
    <col min="13076" max="13076" width="12.28515625" style="487" customWidth="1"/>
    <col min="13077" max="13077" width="0" style="487" hidden="1" customWidth="1"/>
    <col min="13078" max="13078" width="3.7109375" style="487" customWidth="1"/>
    <col min="13079" max="13079" width="11.140625" style="487" bestFit="1" customWidth="1"/>
    <col min="13080" max="13081" width="10.5703125" style="487"/>
    <col min="13082" max="13082" width="11.140625" style="487" customWidth="1"/>
    <col min="13083" max="13312" width="10.5703125" style="487"/>
    <col min="13313" max="13320" width="0" style="487" hidden="1" customWidth="1"/>
    <col min="13321" max="13321" width="3.7109375" style="487" customWidth="1"/>
    <col min="13322" max="13322" width="3.85546875" style="487" customWidth="1"/>
    <col min="13323" max="13323" width="3.7109375" style="487" customWidth="1"/>
    <col min="13324" max="13324" width="12.7109375" style="487" customWidth="1"/>
    <col min="13325" max="13325" width="52.7109375" style="487" customWidth="1"/>
    <col min="13326" max="13329" width="0" style="487" hidden="1" customWidth="1"/>
    <col min="13330" max="13330" width="12.28515625" style="487" customWidth="1"/>
    <col min="13331" max="13331" width="6.42578125" style="487" customWidth="1"/>
    <col min="13332" max="13332" width="12.28515625" style="487" customWidth="1"/>
    <col min="13333" max="13333" width="0" style="487" hidden="1" customWidth="1"/>
    <col min="13334" max="13334" width="3.7109375" style="487" customWidth="1"/>
    <col min="13335" max="13335" width="11.140625" style="487" bestFit="1" customWidth="1"/>
    <col min="13336" max="13337" width="10.5703125" style="487"/>
    <col min="13338" max="13338" width="11.140625" style="487" customWidth="1"/>
    <col min="13339" max="13568" width="10.5703125" style="487"/>
    <col min="13569" max="13576" width="0" style="487" hidden="1" customWidth="1"/>
    <col min="13577" max="13577" width="3.7109375" style="487" customWidth="1"/>
    <col min="13578" max="13578" width="3.85546875" style="487" customWidth="1"/>
    <col min="13579" max="13579" width="3.7109375" style="487" customWidth="1"/>
    <col min="13580" max="13580" width="12.7109375" style="487" customWidth="1"/>
    <col min="13581" max="13581" width="52.7109375" style="487" customWidth="1"/>
    <col min="13582" max="13585" width="0" style="487" hidden="1" customWidth="1"/>
    <col min="13586" max="13586" width="12.28515625" style="487" customWidth="1"/>
    <col min="13587" max="13587" width="6.42578125" style="487" customWidth="1"/>
    <col min="13588" max="13588" width="12.28515625" style="487" customWidth="1"/>
    <col min="13589" max="13589" width="0" style="487" hidden="1" customWidth="1"/>
    <col min="13590" max="13590" width="3.7109375" style="487" customWidth="1"/>
    <col min="13591" max="13591" width="11.140625" style="487" bestFit="1" customWidth="1"/>
    <col min="13592" max="13593" width="10.5703125" style="487"/>
    <col min="13594" max="13594" width="11.140625" style="487" customWidth="1"/>
    <col min="13595" max="13824" width="10.5703125" style="487"/>
    <col min="13825" max="13832" width="0" style="487" hidden="1" customWidth="1"/>
    <col min="13833" max="13833" width="3.7109375" style="487" customWidth="1"/>
    <col min="13834" max="13834" width="3.85546875" style="487" customWidth="1"/>
    <col min="13835" max="13835" width="3.7109375" style="487" customWidth="1"/>
    <col min="13836" max="13836" width="12.7109375" style="487" customWidth="1"/>
    <col min="13837" max="13837" width="52.7109375" style="487" customWidth="1"/>
    <col min="13838" max="13841" width="0" style="487" hidden="1" customWidth="1"/>
    <col min="13842" max="13842" width="12.28515625" style="487" customWidth="1"/>
    <col min="13843" max="13843" width="6.42578125" style="487" customWidth="1"/>
    <col min="13844" max="13844" width="12.28515625" style="487" customWidth="1"/>
    <col min="13845" max="13845" width="0" style="487" hidden="1" customWidth="1"/>
    <col min="13846" max="13846" width="3.7109375" style="487" customWidth="1"/>
    <col min="13847" max="13847" width="11.140625" style="487" bestFit="1" customWidth="1"/>
    <col min="13848" max="13849" width="10.5703125" style="487"/>
    <col min="13850" max="13850" width="11.140625" style="487" customWidth="1"/>
    <col min="13851" max="14080" width="10.5703125" style="487"/>
    <col min="14081" max="14088" width="0" style="487" hidden="1" customWidth="1"/>
    <col min="14089" max="14089" width="3.7109375" style="487" customWidth="1"/>
    <col min="14090" max="14090" width="3.85546875" style="487" customWidth="1"/>
    <col min="14091" max="14091" width="3.7109375" style="487" customWidth="1"/>
    <col min="14092" max="14092" width="12.7109375" style="487" customWidth="1"/>
    <col min="14093" max="14093" width="52.7109375" style="487" customWidth="1"/>
    <col min="14094" max="14097" width="0" style="487" hidden="1" customWidth="1"/>
    <col min="14098" max="14098" width="12.28515625" style="487" customWidth="1"/>
    <col min="14099" max="14099" width="6.42578125" style="487" customWidth="1"/>
    <col min="14100" max="14100" width="12.28515625" style="487" customWidth="1"/>
    <col min="14101" max="14101" width="0" style="487" hidden="1" customWidth="1"/>
    <col min="14102" max="14102" width="3.7109375" style="487" customWidth="1"/>
    <col min="14103" max="14103" width="11.140625" style="487" bestFit="1" customWidth="1"/>
    <col min="14104" max="14105" width="10.5703125" style="487"/>
    <col min="14106" max="14106" width="11.140625" style="487" customWidth="1"/>
    <col min="14107" max="14336" width="10.5703125" style="487"/>
    <col min="14337" max="14344" width="0" style="487" hidden="1" customWidth="1"/>
    <col min="14345" max="14345" width="3.7109375" style="487" customWidth="1"/>
    <col min="14346" max="14346" width="3.85546875" style="487" customWidth="1"/>
    <col min="14347" max="14347" width="3.7109375" style="487" customWidth="1"/>
    <col min="14348" max="14348" width="12.7109375" style="487" customWidth="1"/>
    <col min="14349" max="14349" width="52.7109375" style="487" customWidth="1"/>
    <col min="14350" max="14353" width="0" style="487" hidden="1" customWidth="1"/>
    <col min="14354" max="14354" width="12.28515625" style="487" customWidth="1"/>
    <col min="14355" max="14355" width="6.42578125" style="487" customWidth="1"/>
    <col min="14356" max="14356" width="12.28515625" style="487" customWidth="1"/>
    <col min="14357" max="14357" width="0" style="487" hidden="1" customWidth="1"/>
    <col min="14358" max="14358" width="3.7109375" style="487" customWidth="1"/>
    <col min="14359" max="14359" width="11.140625" style="487" bestFit="1" customWidth="1"/>
    <col min="14360" max="14361" width="10.5703125" style="487"/>
    <col min="14362" max="14362" width="11.140625" style="487" customWidth="1"/>
    <col min="14363" max="14592" width="10.5703125" style="487"/>
    <col min="14593" max="14600" width="0" style="487" hidden="1" customWidth="1"/>
    <col min="14601" max="14601" width="3.7109375" style="487" customWidth="1"/>
    <col min="14602" max="14602" width="3.85546875" style="487" customWidth="1"/>
    <col min="14603" max="14603" width="3.7109375" style="487" customWidth="1"/>
    <col min="14604" max="14604" width="12.7109375" style="487" customWidth="1"/>
    <col min="14605" max="14605" width="52.7109375" style="487" customWidth="1"/>
    <col min="14606" max="14609" width="0" style="487" hidden="1" customWidth="1"/>
    <col min="14610" max="14610" width="12.28515625" style="487" customWidth="1"/>
    <col min="14611" max="14611" width="6.42578125" style="487" customWidth="1"/>
    <col min="14612" max="14612" width="12.28515625" style="487" customWidth="1"/>
    <col min="14613" max="14613" width="0" style="487" hidden="1" customWidth="1"/>
    <col min="14614" max="14614" width="3.7109375" style="487" customWidth="1"/>
    <col min="14615" max="14615" width="11.140625" style="487" bestFit="1" customWidth="1"/>
    <col min="14616" max="14617" width="10.5703125" style="487"/>
    <col min="14618" max="14618" width="11.140625" style="487" customWidth="1"/>
    <col min="14619" max="14848" width="10.5703125" style="487"/>
    <col min="14849" max="14856" width="0" style="487" hidden="1" customWidth="1"/>
    <col min="14857" max="14857" width="3.7109375" style="487" customWidth="1"/>
    <col min="14858" max="14858" width="3.85546875" style="487" customWidth="1"/>
    <col min="14859" max="14859" width="3.7109375" style="487" customWidth="1"/>
    <col min="14860" max="14860" width="12.7109375" style="487" customWidth="1"/>
    <col min="14861" max="14861" width="52.7109375" style="487" customWidth="1"/>
    <col min="14862" max="14865" width="0" style="487" hidden="1" customWidth="1"/>
    <col min="14866" max="14866" width="12.28515625" style="487" customWidth="1"/>
    <col min="14867" max="14867" width="6.42578125" style="487" customWidth="1"/>
    <col min="14868" max="14868" width="12.28515625" style="487" customWidth="1"/>
    <col min="14869" max="14869" width="0" style="487" hidden="1" customWidth="1"/>
    <col min="14870" max="14870" width="3.7109375" style="487" customWidth="1"/>
    <col min="14871" max="14871" width="11.140625" style="487" bestFit="1" customWidth="1"/>
    <col min="14872" max="14873" width="10.5703125" style="487"/>
    <col min="14874" max="14874" width="11.140625" style="487" customWidth="1"/>
    <col min="14875" max="15104" width="10.5703125" style="487"/>
    <col min="15105" max="15112" width="0" style="487" hidden="1" customWidth="1"/>
    <col min="15113" max="15113" width="3.7109375" style="487" customWidth="1"/>
    <col min="15114" max="15114" width="3.85546875" style="487" customWidth="1"/>
    <col min="15115" max="15115" width="3.7109375" style="487" customWidth="1"/>
    <col min="15116" max="15116" width="12.7109375" style="487" customWidth="1"/>
    <col min="15117" max="15117" width="52.7109375" style="487" customWidth="1"/>
    <col min="15118" max="15121" width="0" style="487" hidden="1" customWidth="1"/>
    <col min="15122" max="15122" width="12.28515625" style="487" customWidth="1"/>
    <col min="15123" max="15123" width="6.42578125" style="487" customWidth="1"/>
    <col min="15124" max="15124" width="12.28515625" style="487" customWidth="1"/>
    <col min="15125" max="15125" width="0" style="487" hidden="1" customWidth="1"/>
    <col min="15126" max="15126" width="3.7109375" style="487" customWidth="1"/>
    <col min="15127" max="15127" width="11.140625" style="487" bestFit="1" customWidth="1"/>
    <col min="15128" max="15129" width="10.5703125" style="487"/>
    <col min="15130" max="15130" width="11.140625" style="487" customWidth="1"/>
    <col min="15131" max="15360" width="10.5703125" style="487"/>
    <col min="15361" max="15368" width="0" style="487" hidden="1" customWidth="1"/>
    <col min="15369" max="15369" width="3.7109375" style="487" customWidth="1"/>
    <col min="15370" max="15370" width="3.85546875" style="487" customWidth="1"/>
    <col min="15371" max="15371" width="3.7109375" style="487" customWidth="1"/>
    <col min="15372" max="15372" width="12.7109375" style="487" customWidth="1"/>
    <col min="15373" max="15373" width="52.7109375" style="487" customWidth="1"/>
    <col min="15374" max="15377" width="0" style="487" hidden="1" customWidth="1"/>
    <col min="15378" max="15378" width="12.28515625" style="487" customWidth="1"/>
    <col min="15379" max="15379" width="6.42578125" style="487" customWidth="1"/>
    <col min="15380" max="15380" width="12.28515625" style="487" customWidth="1"/>
    <col min="15381" max="15381" width="0" style="487" hidden="1" customWidth="1"/>
    <col min="15382" max="15382" width="3.7109375" style="487" customWidth="1"/>
    <col min="15383" max="15383" width="11.140625" style="487" bestFit="1" customWidth="1"/>
    <col min="15384" max="15385" width="10.5703125" style="487"/>
    <col min="15386" max="15386" width="11.140625" style="487" customWidth="1"/>
    <col min="15387" max="15616" width="10.5703125" style="487"/>
    <col min="15617" max="15624" width="0" style="487" hidden="1" customWidth="1"/>
    <col min="15625" max="15625" width="3.7109375" style="487" customWidth="1"/>
    <col min="15626" max="15626" width="3.85546875" style="487" customWidth="1"/>
    <col min="15627" max="15627" width="3.7109375" style="487" customWidth="1"/>
    <col min="15628" max="15628" width="12.7109375" style="487" customWidth="1"/>
    <col min="15629" max="15629" width="52.7109375" style="487" customWidth="1"/>
    <col min="15630" max="15633" width="0" style="487" hidden="1" customWidth="1"/>
    <col min="15634" max="15634" width="12.28515625" style="487" customWidth="1"/>
    <col min="15635" max="15635" width="6.42578125" style="487" customWidth="1"/>
    <col min="15636" max="15636" width="12.28515625" style="487" customWidth="1"/>
    <col min="15637" max="15637" width="0" style="487" hidden="1" customWidth="1"/>
    <col min="15638" max="15638" width="3.7109375" style="487" customWidth="1"/>
    <col min="15639" max="15639" width="11.140625" style="487" bestFit="1" customWidth="1"/>
    <col min="15640" max="15641" width="10.5703125" style="487"/>
    <col min="15642" max="15642" width="11.140625" style="487" customWidth="1"/>
    <col min="15643" max="15872" width="10.5703125" style="487"/>
    <col min="15873" max="15880" width="0" style="487" hidden="1" customWidth="1"/>
    <col min="15881" max="15881" width="3.7109375" style="487" customWidth="1"/>
    <col min="15882" max="15882" width="3.85546875" style="487" customWidth="1"/>
    <col min="15883" max="15883" width="3.7109375" style="487" customWidth="1"/>
    <col min="15884" max="15884" width="12.7109375" style="487" customWidth="1"/>
    <col min="15885" max="15885" width="52.7109375" style="487" customWidth="1"/>
    <col min="15886" max="15889" width="0" style="487" hidden="1" customWidth="1"/>
    <col min="15890" max="15890" width="12.28515625" style="487" customWidth="1"/>
    <col min="15891" max="15891" width="6.42578125" style="487" customWidth="1"/>
    <col min="15892" max="15892" width="12.28515625" style="487" customWidth="1"/>
    <col min="15893" max="15893" width="0" style="487" hidden="1" customWidth="1"/>
    <col min="15894" max="15894" width="3.7109375" style="487" customWidth="1"/>
    <col min="15895" max="15895" width="11.140625" style="487" bestFit="1" customWidth="1"/>
    <col min="15896" max="15897" width="10.5703125" style="487"/>
    <col min="15898" max="15898" width="11.140625" style="487" customWidth="1"/>
    <col min="15899" max="16128" width="10.5703125" style="487"/>
    <col min="16129" max="16136" width="0" style="487" hidden="1" customWidth="1"/>
    <col min="16137" max="16137" width="3.7109375" style="487" customWidth="1"/>
    <col min="16138" max="16138" width="3.85546875" style="487" customWidth="1"/>
    <col min="16139" max="16139" width="3.7109375" style="487" customWidth="1"/>
    <col min="16140" max="16140" width="12.7109375" style="487" customWidth="1"/>
    <col min="16141" max="16141" width="52.7109375" style="487" customWidth="1"/>
    <col min="16142" max="16145" width="0" style="487" hidden="1" customWidth="1"/>
    <col min="16146" max="16146" width="12.28515625" style="487" customWidth="1"/>
    <col min="16147" max="16147" width="6.42578125" style="487" customWidth="1"/>
    <col min="16148" max="16148" width="12.28515625" style="487" customWidth="1"/>
    <col min="16149" max="16149" width="0" style="487" hidden="1" customWidth="1"/>
    <col min="16150" max="16150" width="3.7109375" style="487" customWidth="1"/>
    <col min="16151" max="16151" width="11.140625" style="487" bestFit="1" customWidth="1"/>
    <col min="16152" max="16153" width="10.5703125" style="487"/>
    <col min="16154" max="16154" width="11.140625" style="487" customWidth="1"/>
    <col min="16155" max="16384" width="10.5703125" style="487"/>
  </cols>
  <sheetData>
    <row r="1" spans="1:34" hidden="1">
      <c r="Q1" s="546"/>
      <c r="R1" s="546"/>
    </row>
    <row r="2" spans="1:34" hidden="1">
      <c r="U2" s="546"/>
    </row>
    <row r="3" spans="1:34" hidden="1"/>
    <row r="4" spans="1:34" ht="3.1" customHeight="1">
      <c r="J4" s="493"/>
      <c r="K4" s="493"/>
      <c r="L4" s="488"/>
      <c r="M4" s="488"/>
      <c r="N4" s="488"/>
      <c r="O4" s="496"/>
      <c r="P4" s="496"/>
      <c r="Q4" s="496"/>
      <c r="R4" s="496"/>
      <c r="S4" s="496"/>
      <c r="T4" s="496"/>
      <c r="U4" s="496"/>
    </row>
    <row r="5" spans="1:34" ht="26.15" customHeight="1">
      <c r="J5" s="493"/>
      <c r="K5" s="493"/>
      <c r="L5" s="1299" t="s">
        <v>712</v>
      </c>
      <c r="M5" s="1299"/>
      <c r="N5" s="1299"/>
      <c r="O5" s="1299"/>
      <c r="P5" s="1299"/>
      <c r="Q5" s="1299"/>
      <c r="R5" s="1299"/>
      <c r="S5" s="1299"/>
      <c r="T5" s="1299"/>
      <c r="U5" s="627"/>
    </row>
    <row r="6" spans="1:34" ht="3.1" customHeight="1">
      <c r="J6" s="493"/>
      <c r="K6" s="493"/>
      <c r="L6" s="488"/>
      <c r="M6" s="488"/>
      <c r="N6" s="488"/>
      <c r="O6" s="492"/>
      <c r="P6" s="492"/>
      <c r="Q6" s="492"/>
      <c r="R6" s="492"/>
      <c r="S6" s="492"/>
      <c r="T6" s="492"/>
      <c r="U6" s="492"/>
      <c r="V6" s="496"/>
    </row>
    <row r="7" spans="1:34" s="770" customFormat="1" ht="4.75" hidden="1">
      <c r="A7" s="1093"/>
      <c r="B7" s="1093"/>
      <c r="C7" s="1093"/>
      <c r="D7" s="1093"/>
      <c r="E7" s="1093"/>
      <c r="F7" s="1093"/>
      <c r="G7" s="1096"/>
      <c r="H7" s="1096"/>
      <c r="I7" s="741"/>
      <c r="J7" s="742"/>
      <c r="K7" s="742"/>
      <c r="L7" s="743"/>
      <c r="M7" s="1163"/>
      <c r="N7" s="743"/>
      <c r="O7" s="1317"/>
      <c r="P7" s="1317"/>
      <c r="Q7" s="773"/>
      <c r="R7" s="773"/>
      <c r="S7" s="773"/>
      <c r="T7" s="773"/>
      <c r="U7" s="774"/>
      <c r="V7" s="775"/>
      <c r="X7" s="1093"/>
      <c r="Y7" s="1093"/>
      <c r="Z7" s="1093"/>
      <c r="AA7" s="1093"/>
      <c r="AB7" s="1093"/>
      <c r="AC7" s="1093"/>
      <c r="AD7" s="1093"/>
      <c r="AE7" s="1093"/>
      <c r="AF7" s="1093"/>
      <c r="AG7" s="1093"/>
      <c r="AH7" s="1093"/>
    </row>
    <row r="8" spans="1:34" s="770" customFormat="1" ht="4.75" hidden="1">
      <c r="A8" s="753"/>
      <c r="B8" s="753"/>
      <c r="C8" s="753"/>
      <c r="D8" s="753"/>
      <c r="E8" s="753"/>
      <c r="F8" s="753"/>
      <c r="G8" s="752"/>
      <c r="H8" s="752"/>
      <c r="I8" s="741"/>
      <c r="J8" s="742"/>
      <c r="K8" s="742"/>
      <c r="L8" s="743"/>
      <c r="M8" s="743"/>
      <c r="N8" s="743"/>
      <c r="O8" s="773"/>
      <c r="P8" s="773"/>
      <c r="Q8" s="773"/>
      <c r="R8" s="773"/>
      <c r="S8" s="773"/>
      <c r="T8" s="773"/>
      <c r="U8" s="774"/>
      <c r="V8" s="775"/>
      <c r="X8" s="753"/>
      <c r="Y8" s="753"/>
      <c r="Z8" s="753"/>
      <c r="AA8" s="753"/>
      <c r="AB8" s="753"/>
      <c r="AC8" s="753"/>
      <c r="AD8" s="753"/>
      <c r="AE8" s="753"/>
      <c r="AF8" s="753"/>
      <c r="AG8" s="753"/>
      <c r="AH8" s="753"/>
    </row>
    <row r="9" spans="1:34" s="740" customFormat="1" ht="4.75" hidden="1">
      <c r="A9" s="1115"/>
      <c r="B9" s="1115"/>
      <c r="C9" s="1115"/>
      <c r="D9" s="1115"/>
      <c r="E9" s="1115"/>
      <c r="F9" s="1115"/>
      <c r="G9" s="1115"/>
      <c r="H9" s="1115"/>
      <c r="L9" s="1166"/>
      <c r="M9" s="1040"/>
      <c r="O9" s="1310"/>
      <c r="P9" s="1310"/>
      <c r="Q9" s="1310"/>
      <c r="R9" s="1310"/>
      <c r="S9" s="1310"/>
      <c r="T9" s="1310"/>
      <c r="U9" s="774"/>
      <c r="V9" s="774"/>
      <c r="X9" s="1115"/>
      <c r="Y9" s="1115"/>
      <c r="Z9" s="1115"/>
      <c r="AA9" s="1115"/>
      <c r="AB9" s="1115"/>
    </row>
    <row r="10" spans="1:34" s="533" customFormat="1" ht="23.1">
      <c r="A10" s="553"/>
      <c r="B10" s="553"/>
      <c r="C10" s="553"/>
      <c r="D10" s="553"/>
      <c r="E10" s="553"/>
      <c r="F10" s="553"/>
      <c r="G10" s="553"/>
      <c r="H10" s="553"/>
      <c r="L10" s="463"/>
      <c r="M10" s="580" t="str">
        <f>"Дата подачи заявления об "&amp;IF(datePr_ch="","утверждении","изменении") &amp; " тарифов"</f>
        <v>Дата подачи заявления об утверждении тарифов</v>
      </c>
      <c r="N10" s="1119"/>
      <c r="O10" s="1311" t="str">
        <f>IF(datePr_ch="",IF(datePr="","",datePr),datePr_ch)</f>
        <v>27.04.2023</v>
      </c>
      <c r="P10" s="1311"/>
      <c r="Q10" s="1311"/>
      <c r="R10" s="1311"/>
      <c r="S10" s="1311"/>
      <c r="T10" s="1311"/>
      <c r="U10" s="545"/>
      <c r="V10" s="545"/>
      <c r="W10" s="483"/>
      <c r="X10" s="553"/>
      <c r="Y10" s="553"/>
      <c r="Z10" s="553"/>
      <c r="AA10" s="553"/>
      <c r="AB10" s="553"/>
      <c r="AC10" s="553"/>
      <c r="AD10" s="553"/>
      <c r="AE10" s="553"/>
      <c r="AF10" s="553"/>
      <c r="AG10" s="553"/>
      <c r="AH10" s="553"/>
    </row>
    <row r="11" spans="1:34" s="533" customFormat="1" ht="23.1">
      <c r="A11" s="553"/>
      <c r="B11" s="553"/>
      <c r="C11" s="553"/>
      <c r="D11" s="553"/>
      <c r="E11" s="553"/>
      <c r="F11" s="553"/>
      <c r="G11" s="553"/>
      <c r="H11" s="553"/>
      <c r="L11" s="516"/>
      <c r="M11" s="580" t="str">
        <f>"Номер подачи заявления об "&amp;IF(numberPr_ch="","утверждении","изменении") &amp; " тарифов"</f>
        <v>Номер подачи заявления об утверждении тарифов</v>
      </c>
      <c r="N11" s="1119"/>
      <c r="O11" s="1311" t="str">
        <f>IF(numberPr_ch="",IF(numberPr="","",numberPr),numberPr_ch)</f>
        <v>130Т</v>
      </c>
      <c r="P11" s="1311"/>
      <c r="Q11" s="1311"/>
      <c r="R11" s="1311"/>
      <c r="S11" s="1311"/>
      <c r="T11" s="1311"/>
      <c r="U11" s="545"/>
      <c r="V11" s="545"/>
      <c r="W11" s="483"/>
      <c r="X11" s="553"/>
      <c r="Y11" s="553"/>
      <c r="Z11" s="553"/>
      <c r="AA11" s="553"/>
      <c r="AB11" s="553"/>
      <c r="AC11" s="553"/>
      <c r="AD11" s="553"/>
      <c r="AE11" s="553"/>
      <c r="AF11" s="553"/>
      <c r="AG11" s="553"/>
      <c r="AH11" s="553"/>
    </row>
    <row r="12" spans="1:34" s="740" customFormat="1" ht="4.75" hidden="1">
      <c r="A12" s="1115"/>
      <c r="B12" s="1115"/>
      <c r="C12" s="1115"/>
      <c r="D12" s="1115"/>
      <c r="E12" s="1115"/>
      <c r="F12" s="1115"/>
      <c r="G12" s="1115"/>
      <c r="H12" s="1115"/>
      <c r="L12" s="1166"/>
      <c r="M12" s="1040"/>
      <c r="O12" s="1310"/>
      <c r="P12" s="1310"/>
      <c r="Q12" s="1310"/>
      <c r="R12" s="1310"/>
      <c r="S12" s="1310"/>
      <c r="T12" s="1310"/>
      <c r="U12" s="774"/>
      <c r="V12" s="774"/>
      <c r="X12" s="1115"/>
      <c r="Y12" s="1115"/>
      <c r="Z12" s="1115"/>
      <c r="AA12" s="1115"/>
      <c r="AB12" s="1115"/>
    </row>
    <row r="13" spans="1:34" s="533" customFormat="1" ht="11.55" hidden="1">
      <c r="A13" s="553"/>
      <c r="B13" s="553"/>
      <c r="C13" s="553"/>
      <c r="D13" s="553"/>
      <c r="E13" s="553"/>
      <c r="F13" s="553"/>
      <c r="G13" s="553"/>
      <c r="H13" s="553"/>
      <c r="L13" s="1300"/>
      <c r="M13" s="1300"/>
      <c r="N13" s="530"/>
      <c r="O13" s="545"/>
      <c r="P13" s="545"/>
      <c r="Q13" s="545"/>
      <c r="R13" s="545"/>
      <c r="S13" s="545"/>
      <c r="T13" s="545"/>
      <c r="U13" s="551" t="s">
        <v>366</v>
      </c>
      <c r="X13" s="553"/>
      <c r="Y13" s="553"/>
      <c r="Z13" s="553"/>
      <c r="AA13" s="553"/>
      <c r="AB13" s="553"/>
      <c r="AC13" s="553"/>
      <c r="AD13" s="553"/>
      <c r="AE13" s="553"/>
      <c r="AF13" s="553"/>
      <c r="AG13" s="553"/>
      <c r="AH13" s="553"/>
    </row>
    <row r="14" spans="1:34">
      <c r="J14" s="493"/>
      <c r="K14" s="493"/>
      <c r="L14" s="488"/>
      <c r="M14" s="488"/>
      <c r="N14" s="466"/>
      <c r="O14" s="1283"/>
      <c r="P14" s="1283"/>
      <c r="Q14" s="1283"/>
      <c r="R14" s="1283"/>
      <c r="S14" s="1283"/>
      <c r="T14" s="1283"/>
      <c r="U14" s="1283"/>
    </row>
    <row r="15" spans="1:34">
      <c r="J15" s="493"/>
      <c r="K15" s="493"/>
      <c r="L15" s="1232" t="s">
        <v>440</v>
      </c>
      <c r="M15" s="1232"/>
      <c r="N15" s="1232"/>
      <c r="O15" s="1232"/>
      <c r="P15" s="1232"/>
      <c r="Q15" s="1232"/>
      <c r="R15" s="1232"/>
      <c r="S15" s="1232"/>
      <c r="T15" s="1232"/>
      <c r="U15" s="1232"/>
      <c r="V15" s="1232"/>
      <c r="W15" s="1232" t="s">
        <v>441</v>
      </c>
    </row>
    <row r="16" spans="1:34" ht="14.3" customHeight="1">
      <c r="J16" s="493"/>
      <c r="K16" s="493"/>
      <c r="L16" s="1315" t="s">
        <v>87</v>
      </c>
      <c r="M16" s="1315" t="s">
        <v>597</v>
      </c>
      <c r="N16" s="624"/>
      <c r="O16" s="1284" t="s">
        <v>599</v>
      </c>
      <c r="P16" s="1285"/>
      <c r="Q16" s="1285"/>
      <c r="R16" s="1285"/>
      <c r="S16" s="1285"/>
      <c r="T16" s="1286"/>
      <c r="U16" s="1287" t="s">
        <v>334</v>
      </c>
      <c r="V16" s="1312" t="s">
        <v>269</v>
      </c>
      <c r="W16" s="1232"/>
    </row>
    <row r="17" spans="1:36" ht="14.3" customHeight="1">
      <c r="J17" s="493"/>
      <c r="K17" s="493"/>
      <c r="L17" s="1315"/>
      <c r="M17" s="1315"/>
      <c r="N17" s="625"/>
      <c r="O17" s="1290" t="s">
        <v>573</v>
      </c>
      <c r="P17" s="1292" t="s">
        <v>265</v>
      </c>
      <c r="Q17" s="1293"/>
      <c r="R17" s="1294" t="s">
        <v>610</v>
      </c>
      <c r="S17" s="1295"/>
      <c r="T17" s="1296"/>
      <c r="U17" s="1288"/>
      <c r="V17" s="1313"/>
      <c r="W17" s="1232"/>
    </row>
    <row r="18" spans="1:36" ht="33.799999999999997" customHeight="1">
      <c r="J18" s="493"/>
      <c r="K18" s="493"/>
      <c r="L18" s="1315"/>
      <c r="M18" s="1315"/>
      <c r="N18" s="626"/>
      <c r="O18" s="1291"/>
      <c r="P18" s="499" t="s">
        <v>574</v>
      </c>
      <c r="Q18" s="499" t="s">
        <v>5</v>
      </c>
      <c r="R18" s="500" t="s">
        <v>268</v>
      </c>
      <c r="S18" s="1297" t="s">
        <v>267</v>
      </c>
      <c r="T18" s="1298"/>
      <c r="U18" s="1289"/>
      <c r="V18" s="1314"/>
      <c r="W18" s="1232"/>
    </row>
    <row r="19" spans="1:36">
      <c r="J19" s="493"/>
      <c r="K19" s="532">
        <v>1</v>
      </c>
      <c r="L19" s="610" t="s">
        <v>88</v>
      </c>
      <c r="M19" s="610" t="s">
        <v>47</v>
      </c>
      <c r="N19" s="612" t="str">
        <f ca="1">OFFSET(N19,0,-1)</f>
        <v>2</v>
      </c>
      <c r="O19" s="611">
        <f ca="1">OFFSET(O19,0,-1)+1</f>
        <v>3</v>
      </c>
      <c r="P19" s="611">
        <f ca="1">OFFSET(P19,0,-1)+1</f>
        <v>4</v>
      </c>
      <c r="Q19" s="611">
        <f ca="1">OFFSET(Q19,0,-1)+1</f>
        <v>5</v>
      </c>
      <c r="R19" s="611">
        <f ca="1">OFFSET(R19,0,-1)+1</f>
        <v>6</v>
      </c>
      <c r="S19" s="1279">
        <f ca="1">OFFSET(S19,0,-1)+1</f>
        <v>7</v>
      </c>
      <c r="T19" s="1279"/>
      <c r="U19" s="611">
        <f ca="1">OFFSET(U19,0,-2)+1</f>
        <v>8</v>
      </c>
      <c r="V19" s="612">
        <f ca="1">OFFSET(V19,0,-1)</f>
        <v>8</v>
      </c>
      <c r="W19" s="611">
        <f ca="1">OFFSET(W19,0,-1)+1</f>
        <v>9</v>
      </c>
    </row>
    <row r="20" spans="1:36" ht="23.1">
      <c r="A20" s="1301">
        <v>1</v>
      </c>
      <c r="B20" s="825"/>
      <c r="C20" s="825"/>
      <c r="D20" s="825"/>
      <c r="E20" s="826"/>
      <c r="F20" s="827"/>
      <c r="G20" s="827"/>
      <c r="H20" s="827"/>
      <c r="I20" s="828"/>
      <c r="J20" s="823"/>
      <c r="K20" s="830"/>
      <c r="L20" s="556">
        <f>mergeValue(A20)</f>
        <v>1</v>
      </c>
      <c r="M20" s="604" t="s">
        <v>18</v>
      </c>
      <c r="N20" s="609"/>
      <c r="O20" s="1302"/>
      <c r="P20" s="1302"/>
      <c r="Q20" s="1302"/>
      <c r="R20" s="1302"/>
      <c r="S20" s="1302"/>
      <c r="T20" s="1302"/>
      <c r="U20" s="1302"/>
      <c r="V20" s="1302"/>
      <c r="W20" s="1123" t="s">
        <v>713</v>
      </c>
      <c r="Y20" s="552"/>
      <c r="Z20" s="552" t="str">
        <f t="shared" ref="Z20:Z33" si="0">IF(M20="","",M20 )</f>
        <v>Наименование тарифа</v>
      </c>
      <c r="AA20" s="552"/>
      <c r="AB20" s="552"/>
      <c r="AC20" s="552"/>
      <c r="AI20" s="548"/>
      <c r="AJ20" s="548"/>
    </row>
    <row r="21" spans="1:36" ht="23.1">
      <c r="A21" s="1301"/>
      <c r="B21" s="1301">
        <v>1</v>
      </c>
      <c r="C21" s="825"/>
      <c r="D21" s="825"/>
      <c r="E21" s="827"/>
      <c r="F21" s="827"/>
      <c r="G21" s="827"/>
      <c r="H21" s="827"/>
      <c r="I21" s="822"/>
      <c r="J21" s="821"/>
      <c r="K21" s="824"/>
      <c r="L21" s="556" t="str">
        <f>mergeValue(A21) &amp;"."&amp; mergeValue(B21)</f>
        <v>1.1</v>
      </c>
      <c r="M21" s="510" t="s">
        <v>14</v>
      </c>
      <c r="N21" s="609"/>
      <c r="O21" s="1302"/>
      <c r="P21" s="1302"/>
      <c r="Q21" s="1302"/>
      <c r="R21" s="1302"/>
      <c r="S21" s="1302"/>
      <c r="T21" s="1302"/>
      <c r="U21" s="1302"/>
      <c r="V21" s="1302"/>
      <c r="W21" s="1123" t="s">
        <v>454</v>
      </c>
      <c r="Y21" s="552"/>
      <c r="Z21" s="552" t="str">
        <f t="shared" si="0"/>
        <v>Территория действия тарифа</v>
      </c>
      <c r="AA21" s="552"/>
      <c r="AB21" s="552"/>
      <c r="AC21" s="552"/>
      <c r="AI21" s="548"/>
      <c r="AJ21" s="548"/>
    </row>
    <row r="22" spans="1:36" ht="23.1">
      <c r="A22" s="1301"/>
      <c r="B22" s="1301"/>
      <c r="C22" s="1301">
        <v>1</v>
      </c>
      <c r="D22" s="825"/>
      <c r="E22" s="827"/>
      <c r="F22" s="827"/>
      <c r="G22" s="827"/>
      <c r="H22" s="827"/>
      <c r="I22" s="829"/>
      <c r="J22" s="821"/>
      <c r="K22" s="824"/>
      <c r="L22" s="556" t="str">
        <f>mergeValue(A22) &amp;"."&amp; mergeValue(B22)&amp;"."&amp; mergeValue(C22)</f>
        <v>1.1.1</v>
      </c>
      <c r="M22" s="511" t="s">
        <v>6</v>
      </c>
      <c r="N22" s="609"/>
      <c r="O22" s="1302"/>
      <c r="P22" s="1302"/>
      <c r="Q22" s="1302"/>
      <c r="R22" s="1302"/>
      <c r="S22" s="1302"/>
      <c r="T22" s="1302"/>
      <c r="U22" s="1302"/>
      <c r="V22" s="1302"/>
      <c r="W22" s="1123" t="s">
        <v>595</v>
      </c>
      <c r="Y22" s="552"/>
      <c r="Z22" s="552" t="str">
        <f t="shared" si="0"/>
        <v xml:space="preserve">Наименование системы теплоснабжения </v>
      </c>
      <c r="AA22" s="552"/>
      <c r="AB22" s="552"/>
      <c r="AC22" s="552"/>
      <c r="AI22" s="548"/>
      <c r="AJ22" s="548"/>
    </row>
    <row r="23" spans="1:36" ht="23.1">
      <c r="A23" s="1301"/>
      <c r="B23" s="1301"/>
      <c r="C23" s="1301"/>
      <c r="D23" s="1301">
        <v>1</v>
      </c>
      <c r="E23" s="827"/>
      <c r="F23" s="827"/>
      <c r="G23" s="827"/>
      <c r="H23" s="827"/>
      <c r="I23" s="829"/>
      <c r="J23" s="821"/>
      <c r="K23" s="824"/>
      <c r="L23" s="556" t="str">
        <f>mergeValue(A23) &amp;"."&amp; mergeValue(B23)&amp;"."&amp; mergeValue(C23)&amp;"."&amp; mergeValue(D23)</f>
        <v>1.1.1.1</v>
      </c>
      <c r="M23" s="512" t="s">
        <v>20</v>
      </c>
      <c r="N23" s="609"/>
      <c r="O23" s="1302"/>
      <c r="P23" s="1302"/>
      <c r="Q23" s="1302"/>
      <c r="R23" s="1302"/>
      <c r="S23" s="1302"/>
      <c r="T23" s="1302"/>
      <c r="U23" s="1302"/>
      <c r="V23" s="1302"/>
      <c r="W23" s="1123" t="s">
        <v>596</v>
      </c>
      <c r="Y23" s="552"/>
      <c r="Z23" s="552" t="str">
        <f t="shared" si="0"/>
        <v xml:space="preserve">Источник тепловой энергии  </v>
      </c>
      <c r="AA23" s="552"/>
      <c r="AB23" s="552"/>
      <c r="AC23" s="552"/>
      <c r="AI23" s="548"/>
      <c r="AJ23" s="548"/>
    </row>
    <row r="24" spans="1:36" ht="80.849999999999994">
      <c r="A24" s="1301"/>
      <c r="B24" s="1301"/>
      <c r="C24" s="1301"/>
      <c r="D24" s="1301"/>
      <c r="E24" s="1301">
        <v>1</v>
      </c>
      <c r="F24" s="827"/>
      <c r="G24" s="827"/>
      <c r="H24" s="825">
        <v>1</v>
      </c>
      <c r="I24" s="1301">
        <v>1</v>
      </c>
      <c r="J24" s="827"/>
      <c r="K24" s="832"/>
      <c r="L24" s="556" t="str">
        <f>mergeValue(A24) &amp;"."&amp; mergeValue(B24)&amp;"."&amp; mergeValue(C24)&amp;"."&amp; mergeValue(D24)&amp;"."&amp; mergeValue(E24)</f>
        <v>1.1.1.1.1</v>
      </c>
      <c r="M24" s="518" t="s">
        <v>7</v>
      </c>
      <c r="N24" s="609"/>
      <c r="O24" s="1303"/>
      <c r="P24" s="1303"/>
      <c r="Q24" s="1303"/>
      <c r="R24" s="1303"/>
      <c r="S24" s="1303"/>
      <c r="T24" s="1303"/>
      <c r="U24" s="1303"/>
      <c r="V24" s="1303"/>
      <c r="W24" s="1123" t="s">
        <v>714</v>
      </c>
      <c r="Y24" s="552"/>
      <c r="Z24" s="552" t="str">
        <f t="shared" si="0"/>
        <v>Схема подключения теплопотребляющей установки к коллектору источника тепловой энергии</v>
      </c>
      <c r="AA24" s="552"/>
      <c r="AB24" s="552"/>
      <c r="AC24" s="552"/>
      <c r="AI24" s="548"/>
      <c r="AJ24" s="548"/>
    </row>
    <row r="25" spans="1:36" ht="46.2">
      <c r="A25" s="1301"/>
      <c r="B25" s="1301"/>
      <c r="C25" s="1301"/>
      <c r="D25" s="1301"/>
      <c r="E25" s="1301"/>
      <c r="F25" s="1301">
        <v>1</v>
      </c>
      <c r="G25" s="825"/>
      <c r="H25" s="825"/>
      <c r="I25" s="1301"/>
      <c r="J25" s="1301">
        <v>1</v>
      </c>
      <c r="K25" s="833"/>
      <c r="L25" s="556" t="str">
        <f>mergeValue(A25) &amp;"."&amp; mergeValue(B25)&amp;"."&amp; mergeValue(C25)&amp;"."&amp; mergeValue(D25)&amp;"."&amp; mergeValue(E25)&amp;"."&amp; mergeValue(F25)</f>
        <v>1.1.1.1.1.1</v>
      </c>
      <c r="M25" s="519" t="s">
        <v>8</v>
      </c>
      <c r="N25" s="609"/>
      <c r="O25" s="1304"/>
      <c r="P25" s="1305"/>
      <c r="Q25" s="1305"/>
      <c r="R25" s="1305"/>
      <c r="S25" s="1305"/>
      <c r="T25" s="1305"/>
      <c r="U25" s="1305"/>
      <c r="V25" s="1306"/>
      <c r="W25" s="1123" t="s">
        <v>715</v>
      </c>
      <c r="Y25" s="552"/>
      <c r="Z25" s="552" t="str">
        <f t="shared" si="0"/>
        <v>Группа потребителей</v>
      </c>
      <c r="AA25" s="552"/>
      <c r="AB25" s="552"/>
      <c r="AC25" s="552"/>
      <c r="AI25" s="548"/>
      <c r="AJ25" s="548"/>
    </row>
    <row r="26" spans="1:36" ht="122.1" customHeight="1">
      <c r="A26" s="1301"/>
      <c r="B26" s="1301"/>
      <c r="C26" s="1301"/>
      <c r="D26" s="1301"/>
      <c r="E26" s="1301"/>
      <c r="F26" s="1301"/>
      <c r="G26" s="825">
        <v>1</v>
      </c>
      <c r="H26" s="825"/>
      <c r="I26" s="1301"/>
      <c r="J26" s="1301"/>
      <c r="K26" s="833">
        <v>1</v>
      </c>
      <c r="L26" s="556" t="str">
        <f>mergeValue(A26) &amp;"."&amp; mergeValue(B26)&amp;"."&amp; mergeValue(C26)&amp;"."&amp; mergeValue(D26)&amp;"."&amp; mergeValue(E26)&amp;"."&amp; mergeValue(F26)&amp;"."&amp; mergeValue(G26)</f>
        <v>1.1.1.1.1.1.1</v>
      </c>
      <c r="M26" s="1082"/>
      <c r="N26" s="609"/>
      <c r="O26" s="526"/>
      <c r="P26" s="526"/>
      <c r="Q26" s="1034"/>
      <c r="R26" s="1281"/>
      <c r="S26" s="1282" t="s">
        <v>80</v>
      </c>
      <c r="T26" s="1281"/>
      <c r="U26" s="1282" t="s">
        <v>81</v>
      </c>
      <c r="V26" s="526"/>
      <c r="W26" s="1307" t="s">
        <v>716</v>
      </c>
      <c r="X26" s="548" t="str">
        <f>strCheckDate(O27:V27)</f>
        <v/>
      </c>
      <c r="Y26" s="552"/>
      <c r="Z26" s="552" t="str">
        <f t="shared" si="0"/>
        <v/>
      </c>
      <c r="AA26" s="552"/>
      <c r="AB26" s="552"/>
      <c r="AC26" s="552"/>
      <c r="AI26" s="548"/>
      <c r="AJ26" s="548"/>
    </row>
    <row r="27" spans="1:36" ht="11.55" hidden="1">
      <c r="A27" s="1301"/>
      <c r="B27" s="1301"/>
      <c r="C27" s="1301"/>
      <c r="D27" s="1301"/>
      <c r="E27" s="1301"/>
      <c r="F27" s="1301"/>
      <c r="G27" s="825"/>
      <c r="H27" s="825"/>
      <c r="I27" s="1301"/>
      <c r="J27" s="1301"/>
      <c r="K27" s="833"/>
      <c r="L27" s="563"/>
      <c r="M27" s="609"/>
      <c r="N27" s="609"/>
      <c r="O27" s="526"/>
      <c r="P27" s="526"/>
      <c r="Q27" s="547" t="str">
        <f>R26 &amp; "-" &amp; T26</f>
        <v>-</v>
      </c>
      <c r="R27" s="1281"/>
      <c r="S27" s="1282"/>
      <c r="T27" s="1281"/>
      <c r="U27" s="1282"/>
      <c r="V27" s="526"/>
      <c r="W27" s="1308"/>
      <c r="Y27" s="552"/>
      <c r="Z27" s="552" t="str">
        <f t="shared" si="0"/>
        <v/>
      </c>
      <c r="AA27" s="552"/>
      <c r="AB27" s="552"/>
      <c r="AC27" s="552"/>
      <c r="AI27" s="548"/>
      <c r="AJ27" s="548"/>
    </row>
    <row r="28" spans="1:36" ht="14.95" customHeight="1">
      <c r="A28" s="1301"/>
      <c r="B28" s="1301"/>
      <c r="C28" s="1301"/>
      <c r="D28" s="1301"/>
      <c r="E28" s="1301"/>
      <c r="F28" s="1301"/>
      <c r="G28" s="827"/>
      <c r="H28" s="825"/>
      <c r="I28" s="1301"/>
      <c r="J28" s="1301"/>
      <c r="K28" s="832"/>
      <c r="L28" s="502"/>
      <c r="M28" s="521" t="s">
        <v>23</v>
      </c>
      <c r="N28" s="528"/>
      <c r="O28" s="528"/>
      <c r="P28" s="528"/>
      <c r="Q28" s="528"/>
      <c r="R28" s="528"/>
      <c r="S28" s="528"/>
      <c r="T28" s="528"/>
      <c r="U28" s="528"/>
      <c r="V28" s="524"/>
      <c r="W28" s="1309"/>
      <c r="Y28" s="552"/>
      <c r="Z28" s="552" t="str">
        <f t="shared" si="0"/>
        <v>Добавить вид теплоносителя (параметры теплоносителя)</v>
      </c>
      <c r="AA28" s="552"/>
      <c r="AB28" s="552"/>
      <c r="AC28" s="552"/>
      <c r="AI28" s="548"/>
      <c r="AJ28" s="548"/>
    </row>
    <row r="29" spans="1:36" ht="14.95" customHeight="1">
      <c r="A29" s="1301"/>
      <c r="B29" s="1301"/>
      <c r="C29" s="1301"/>
      <c r="D29" s="1301"/>
      <c r="E29" s="1301"/>
      <c r="F29" s="827"/>
      <c r="G29" s="827"/>
      <c r="H29" s="825"/>
      <c r="I29" s="1301"/>
      <c r="J29" s="827"/>
      <c r="K29" s="832"/>
      <c r="L29" s="502"/>
      <c r="M29" s="520" t="s">
        <v>9</v>
      </c>
      <c r="N29" s="528"/>
      <c r="O29" s="528"/>
      <c r="P29" s="528"/>
      <c r="Q29" s="528"/>
      <c r="R29" s="528"/>
      <c r="S29" s="528"/>
      <c r="T29" s="528"/>
      <c r="U29" s="527"/>
      <c r="V29" s="528"/>
      <c r="W29" s="628"/>
      <c r="Y29" s="552"/>
      <c r="Z29" s="552" t="str">
        <f t="shared" si="0"/>
        <v>Добавить группу потребителей</v>
      </c>
      <c r="AA29" s="552"/>
      <c r="AB29" s="552"/>
      <c r="AC29" s="552"/>
      <c r="AI29" s="548"/>
      <c r="AJ29" s="548"/>
    </row>
    <row r="30" spans="1:36" ht="14.95" customHeight="1">
      <c r="A30" s="1301"/>
      <c r="B30" s="1301"/>
      <c r="C30" s="1301"/>
      <c r="D30" s="1301"/>
      <c r="E30" s="831"/>
      <c r="F30" s="827"/>
      <c r="G30" s="827"/>
      <c r="H30" s="827"/>
      <c r="I30" s="823"/>
      <c r="J30" s="820"/>
      <c r="K30" s="830"/>
      <c r="L30" s="502"/>
      <c r="M30" s="515" t="s">
        <v>10</v>
      </c>
      <c r="N30" s="528"/>
      <c r="O30" s="528"/>
      <c r="P30" s="528"/>
      <c r="Q30" s="528"/>
      <c r="R30" s="528"/>
      <c r="S30" s="528"/>
      <c r="T30" s="528"/>
      <c r="U30" s="527"/>
      <c r="V30" s="528"/>
      <c r="W30" s="628"/>
      <c r="Y30" s="552"/>
      <c r="Z30" s="552" t="str">
        <f t="shared" si="0"/>
        <v>Добавить схему подключения</v>
      </c>
      <c r="AA30" s="552"/>
      <c r="AB30" s="552"/>
      <c r="AC30" s="552"/>
      <c r="AI30" s="548"/>
      <c r="AJ30" s="548"/>
    </row>
    <row r="31" spans="1:36" ht="14.95" customHeight="1">
      <c r="A31" s="1301"/>
      <c r="B31" s="1301"/>
      <c r="C31" s="1301"/>
      <c r="D31" s="831"/>
      <c r="E31" s="831"/>
      <c r="F31" s="827"/>
      <c r="G31" s="827"/>
      <c r="H31" s="827"/>
      <c r="I31" s="823"/>
      <c r="J31" s="820"/>
      <c r="K31" s="830"/>
      <c r="L31" s="502"/>
      <c r="M31" s="514" t="s">
        <v>15</v>
      </c>
      <c r="N31" s="528"/>
      <c r="O31" s="528"/>
      <c r="P31" s="528"/>
      <c r="Q31" s="528"/>
      <c r="R31" s="528"/>
      <c r="S31" s="528"/>
      <c r="T31" s="528"/>
      <c r="U31" s="527"/>
      <c r="V31" s="528"/>
      <c r="W31" s="628"/>
      <c r="Y31" s="552"/>
      <c r="Z31" s="552" t="str">
        <f t="shared" si="0"/>
        <v>Добавить источник тепловой энергии</v>
      </c>
      <c r="AA31" s="552"/>
      <c r="AB31" s="552"/>
      <c r="AC31" s="552"/>
      <c r="AI31" s="548"/>
      <c r="AJ31" s="548"/>
    </row>
    <row r="32" spans="1:36" ht="14.95" customHeight="1">
      <c r="A32" s="1301"/>
      <c r="B32" s="1301"/>
      <c r="C32" s="831"/>
      <c r="D32" s="831"/>
      <c r="E32" s="831"/>
      <c r="F32" s="831"/>
      <c r="G32" s="836"/>
      <c r="H32" s="823"/>
      <c r="I32" s="834"/>
      <c r="J32" s="820"/>
      <c r="K32" s="835"/>
      <c r="L32" s="502"/>
      <c r="M32" s="513" t="s">
        <v>16</v>
      </c>
      <c r="N32" s="528"/>
      <c r="O32" s="528"/>
      <c r="P32" s="528"/>
      <c r="Q32" s="528"/>
      <c r="R32" s="528"/>
      <c r="S32" s="528"/>
      <c r="T32" s="528"/>
      <c r="U32" s="527"/>
      <c r="V32" s="528"/>
      <c r="W32" s="628"/>
      <c r="Y32" s="552"/>
      <c r="Z32" s="552" t="str">
        <f t="shared" si="0"/>
        <v>Добавить наименование системы теплоснабжения</v>
      </c>
      <c r="AA32" s="552"/>
      <c r="AB32" s="552"/>
      <c r="AC32" s="552"/>
      <c r="AI32" s="548"/>
      <c r="AJ32" s="548"/>
    </row>
    <row r="33" spans="1:36" ht="14.95" customHeight="1">
      <c r="A33" s="1301"/>
      <c r="B33" s="831"/>
      <c r="C33" s="831"/>
      <c r="D33" s="831"/>
      <c r="E33" s="831"/>
      <c r="F33" s="831"/>
      <c r="G33" s="836"/>
      <c r="H33" s="823"/>
      <c r="I33" s="823"/>
      <c r="J33" s="820"/>
      <c r="K33" s="830"/>
      <c r="L33" s="502"/>
      <c r="M33" s="522" t="s">
        <v>17</v>
      </c>
      <c r="N33" s="528"/>
      <c r="O33" s="528"/>
      <c r="P33" s="528"/>
      <c r="Q33" s="528"/>
      <c r="R33" s="528"/>
      <c r="S33" s="528"/>
      <c r="T33" s="528"/>
      <c r="U33" s="527"/>
      <c r="V33" s="528"/>
      <c r="W33" s="628"/>
      <c r="Y33" s="552"/>
      <c r="Z33" s="552" t="str">
        <f t="shared" si="0"/>
        <v>Добавить территорию действия тарифа</v>
      </c>
      <c r="AA33" s="552"/>
      <c r="AB33" s="552"/>
      <c r="AC33" s="552"/>
      <c r="AI33" s="548"/>
      <c r="AJ33" s="548"/>
    </row>
    <row r="34" spans="1:36" s="486" customFormat="1" ht="14.95" customHeight="1">
      <c r="A34" s="819"/>
      <c r="B34" s="819"/>
      <c r="C34" s="819"/>
      <c r="D34" s="819"/>
      <c r="E34" s="819"/>
      <c r="F34" s="819"/>
      <c r="G34" s="819"/>
      <c r="H34" s="819"/>
      <c r="I34" s="819"/>
      <c r="J34" s="819"/>
      <c r="K34" s="819"/>
      <c r="L34" s="456"/>
      <c r="M34" s="529" t="s">
        <v>303</v>
      </c>
      <c r="N34" s="528"/>
      <c r="O34" s="528"/>
      <c r="P34" s="528"/>
      <c r="Q34" s="528"/>
      <c r="R34" s="528"/>
      <c r="S34" s="528"/>
      <c r="T34" s="528"/>
      <c r="U34" s="527"/>
      <c r="V34" s="528"/>
      <c r="W34" s="628"/>
      <c r="X34" s="550"/>
      <c r="Y34" s="550"/>
      <c r="Z34" s="550"/>
      <c r="AA34" s="550"/>
      <c r="AB34" s="550"/>
      <c r="AC34" s="550"/>
      <c r="AD34" s="550"/>
      <c r="AE34" s="550"/>
      <c r="AF34" s="550"/>
      <c r="AG34" s="550"/>
      <c r="AH34" s="550"/>
    </row>
    <row r="35" spans="1:36" ht="11.55">
      <c r="A35" s="487"/>
      <c r="B35" s="487"/>
      <c r="C35" s="487"/>
      <c r="D35" s="487"/>
      <c r="E35" s="487"/>
      <c r="F35" s="487"/>
      <c r="G35" s="487"/>
      <c r="H35" s="487"/>
      <c r="I35" s="487"/>
      <c r="J35" s="487"/>
      <c r="K35" s="487"/>
      <c r="X35" s="487"/>
      <c r="Y35" s="487"/>
      <c r="Z35" s="487"/>
      <c r="AA35" s="487"/>
      <c r="AB35" s="487"/>
      <c r="AC35" s="487"/>
      <c r="AD35" s="487"/>
      <c r="AE35" s="487"/>
      <c r="AF35" s="487"/>
      <c r="AG35" s="487"/>
      <c r="AH35" s="487"/>
    </row>
    <row r="36" spans="1:36" ht="105.8" customHeight="1">
      <c r="L36" s="1">
        <v>1</v>
      </c>
      <c r="M36" s="1273" t="s">
        <v>717</v>
      </c>
      <c r="N36" s="1273"/>
      <c r="O36" s="1273"/>
      <c r="P36" s="1273"/>
      <c r="Q36" s="1273"/>
      <c r="R36" s="1273"/>
      <c r="S36" s="1273"/>
      <c r="T36" s="1273"/>
      <c r="U36" s="1273"/>
      <c r="V36" s="1273"/>
      <c r="W36" s="1273"/>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3.6"/>
  <cols>
    <col min="1" max="1" width="3.7109375" style="752" hidden="1" customWidth="1"/>
    <col min="2" max="4" width="3.7109375" style="753" hidden="1" customWidth="1"/>
    <col min="5" max="5" width="3.7109375" style="754" customWidth="1"/>
    <col min="6" max="6" width="9.7109375" style="745" customWidth="1"/>
    <col min="7" max="7" width="37.7109375" style="745" customWidth="1"/>
    <col min="8" max="8" width="66.85546875" style="745" customWidth="1"/>
    <col min="9" max="9" width="115.7109375" style="745" customWidth="1"/>
    <col min="10" max="11" width="10.5703125" style="753"/>
    <col min="12" max="12" width="11.140625" style="753" customWidth="1"/>
    <col min="13" max="20" width="10.5703125" style="753"/>
    <col min="21" max="16384" width="10.5703125" style="745"/>
  </cols>
  <sheetData>
    <row r="1" spans="1:20" ht="3.1" customHeight="1">
      <c r="A1" s="752" t="s">
        <v>48</v>
      </c>
    </row>
    <row r="2" spans="1:20" ht="23.1">
      <c r="F2" s="1274" t="s">
        <v>465</v>
      </c>
      <c r="G2" s="1275"/>
      <c r="H2" s="1276"/>
      <c r="I2" s="751"/>
    </row>
    <row r="3" spans="1:20" ht="3.1" customHeight="1"/>
    <row r="4" spans="1:20" s="533" customFormat="1" ht="11.55">
      <c r="A4" s="728"/>
      <c r="B4" s="728"/>
      <c r="C4" s="728"/>
      <c r="D4" s="728"/>
      <c r="F4" s="1232" t="s">
        <v>440</v>
      </c>
      <c r="G4" s="1232"/>
      <c r="H4" s="1232"/>
      <c r="I4" s="1277" t="s">
        <v>441</v>
      </c>
      <c r="J4" s="728"/>
      <c r="K4" s="728"/>
      <c r="L4" s="728"/>
      <c r="M4" s="728"/>
      <c r="N4" s="728"/>
      <c r="O4" s="728"/>
      <c r="P4" s="728"/>
      <c r="Q4" s="728"/>
      <c r="R4" s="728"/>
      <c r="S4" s="728"/>
      <c r="T4" s="728"/>
    </row>
    <row r="5" spans="1:20" s="533" customFormat="1" ht="11.25" customHeight="1">
      <c r="A5" s="728"/>
      <c r="B5" s="728"/>
      <c r="C5" s="728"/>
      <c r="D5" s="728"/>
      <c r="F5" s="733" t="s">
        <v>87</v>
      </c>
      <c r="G5" s="755" t="s">
        <v>443</v>
      </c>
      <c r="H5" s="747" t="s">
        <v>434</v>
      </c>
      <c r="I5" s="1277"/>
      <c r="J5" s="728"/>
      <c r="K5" s="728"/>
      <c r="L5" s="728"/>
      <c r="M5" s="728"/>
      <c r="N5" s="728"/>
      <c r="O5" s="728"/>
      <c r="P5" s="728"/>
      <c r="Q5" s="728"/>
      <c r="R5" s="728"/>
      <c r="S5" s="728"/>
      <c r="T5" s="728"/>
    </row>
    <row r="6" spans="1:20" s="533" customFormat="1" ht="12.1" customHeight="1">
      <c r="A6" s="728"/>
      <c r="B6" s="728"/>
      <c r="C6" s="728"/>
      <c r="D6" s="728"/>
      <c r="F6" s="756" t="s">
        <v>88</v>
      </c>
      <c r="G6" s="757">
        <v>2</v>
      </c>
      <c r="H6" s="758">
        <v>3</v>
      </c>
      <c r="I6" s="571">
        <v>4</v>
      </c>
      <c r="J6" s="728">
        <v>4</v>
      </c>
      <c r="K6" s="728"/>
      <c r="L6" s="728"/>
      <c r="M6" s="728"/>
      <c r="N6" s="728"/>
      <c r="O6" s="728"/>
      <c r="P6" s="728"/>
      <c r="Q6" s="728"/>
      <c r="R6" s="728"/>
      <c r="S6" s="728"/>
      <c r="T6" s="728"/>
    </row>
    <row r="7" spans="1:20" s="533" customFormat="1" ht="19.05">
      <c r="A7" s="728"/>
      <c r="B7" s="728"/>
      <c r="C7" s="728"/>
      <c r="D7" s="728"/>
      <c r="F7" s="759">
        <v>1</v>
      </c>
      <c r="G7" s="760" t="s">
        <v>466</v>
      </c>
      <c r="H7" s="750" t="str">
        <f>IF(dateCh="","",dateCh)</f>
        <v>02.05.2023</v>
      </c>
      <c r="I7" s="761" t="s">
        <v>467</v>
      </c>
      <c r="J7" s="578"/>
      <c r="K7" s="728"/>
      <c r="L7" s="728"/>
      <c r="M7" s="728"/>
      <c r="N7" s="728"/>
      <c r="O7" s="728"/>
      <c r="P7" s="728"/>
      <c r="Q7" s="728"/>
      <c r="R7" s="728"/>
      <c r="S7" s="728"/>
      <c r="T7" s="728"/>
    </row>
    <row r="8" spans="1:20" s="533" customFormat="1" ht="46.2">
      <c r="A8" s="1278">
        <v>1</v>
      </c>
      <c r="B8" s="728"/>
      <c r="C8" s="728"/>
      <c r="D8" s="728"/>
      <c r="F8" s="759" t="str">
        <f>"2." &amp;mergeValue(A8)</f>
        <v>2.1</v>
      </c>
      <c r="G8" s="760" t="s">
        <v>468</v>
      </c>
      <c r="H8" s="750"/>
      <c r="I8" s="761" t="s">
        <v>563</v>
      </c>
      <c r="J8" s="578"/>
      <c r="K8" s="728"/>
      <c r="L8" s="728"/>
      <c r="M8" s="728"/>
      <c r="N8" s="728"/>
      <c r="O8" s="728"/>
      <c r="P8" s="728"/>
      <c r="Q8" s="728"/>
      <c r="R8" s="728"/>
      <c r="S8" s="728"/>
      <c r="T8" s="728"/>
    </row>
    <row r="9" spans="1:20" s="533" customFormat="1" ht="23.1">
      <c r="A9" s="1278"/>
      <c r="B9" s="728"/>
      <c r="C9" s="728"/>
      <c r="D9" s="728"/>
      <c r="F9" s="759" t="str">
        <f>"3." &amp;mergeValue(A9)</f>
        <v>3.1</v>
      </c>
      <c r="G9" s="760" t="s">
        <v>469</v>
      </c>
      <c r="H9" s="750"/>
      <c r="I9" s="761" t="s">
        <v>561</v>
      </c>
      <c r="J9" s="578"/>
      <c r="K9" s="728"/>
      <c r="L9" s="728"/>
      <c r="M9" s="728"/>
      <c r="N9" s="728"/>
      <c r="O9" s="728"/>
      <c r="P9" s="728"/>
      <c r="Q9" s="728"/>
      <c r="R9" s="728"/>
      <c r="S9" s="728"/>
      <c r="T9" s="728"/>
    </row>
    <row r="10" spans="1:20" s="533" customFormat="1" ht="23.1">
      <c r="A10" s="1278"/>
      <c r="B10" s="728"/>
      <c r="C10" s="728"/>
      <c r="D10" s="728"/>
      <c r="F10" s="759" t="str">
        <f>"4."&amp;mergeValue(A10)</f>
        <v>4.1</v>
      </c>
      <c r="G10" s="760" t="s">
        <v>470</v>
      </c>
      <c r="H10" s="747" t="s">
        <v>444</v>
      </c>
      <c r="I10" s="761"/>
      <c r="J10" s="578"/>
      <c r="K10" s="728"/>
      <c r="L10" s="728"/>
      <c r="M10" s="728"/>
      <c r="N10" s="728"/>
      <c r="O10" s="728"/>
      <c r="P10" s="728"/>
      <c r="Q10" s="728"/>
      <c r="R10" s="728"/>
      <c r="S10" s="728"/>
      <c r="T10" s="728"/>
    </row>
    <row r="11" spans="1:20" s="533" customFormat="1" ht="19.05">
      <c r="A11" s="1278"/>
      <c r="B11" s="1278">
        <v>1</v>
      </c>
      <c r="C11" s="734"/>
      <c r="D11" s="734"/>
      <c r="F11" s="759" t="str">
        <f>"4."&amp;mergeValue(A11) &amp;"."&amp;mergeValue(B11)</f>
        <v>4.1.1</v>
      </c>
      <c r="G11" s="772" t="s">
        <v>565</v>
      </c>
      <c r="H11" s="750" t="str">
        <f>IF(region_name="","",region_name)</f>
        <v>Курганская область</v>
      </c>
      <c r="I11" s="761" t="s">
        <v>473</v>
      </c>
      <c r="J11" s="578"/>
      <c r="K11" s="728"/>
      <c r="L11" s="728"/>
      <c r="M11" s="728"/>
      <c r="N11" s="728"/>
      <c r="O11" s="728"/>
      <c r="P11" s="728"/>
      <c r="Q11" s="728"/>
      <c r="R11" s="728"/>
      <c r="S11" s="728"/>
      <c r="T11" s="728"/>
    </row>
    <row r="12" spans="1:20" s="533" customFormat="1" ht="23.1">
      <c r="A12" s="1278"/>
      <c r="B12" s="1278"/>
      <c r="C12" s="1278">
        <v>1</v>
      </c>
      <c r="D12" s="734"/>
      <c r="F12" s="759" t="str">
        <f>"4."&amp;mergeValue(A12) &amp;"."&amp;mergeValue(B12)&amp;"."&amp;mergeValue(C12)</f>
        <v>4.1.1.1</v>
      </c>
      <c r="G12" s="762" t="s">
        <v>471</v>
      </c>
      <c r="H12" s="750"/>
      <c r="I12" s="761" t="s">
        <v>474</v>
      </c>
      <c r="J12" s="578"/>
      <c r="K12" s="728"/>
      <c r="L12" s="728"/>
      <c r="M12" s="728"/>
      <c r="N12" s="728"/>
      <c r="O12" s="728"/>
      <c r="P12" s="728"/>
      <c r="Q12" s="728"/>
      <c r="R12" s="728"/>
      <c r="S12" s="728"/>
      <c r="T12" s="728"/>
    </row>
    <row r="13" spans="1:20" s="533" customFormat="1" ht="39.1" customHeight="1">
      <c r="A13" s="1278"/>
      <c r="B13" s="1278"/>
      <c r="C13" s="1278"/>
      <c r="D13" s="734">
        <v>1</v>
      </c>
      <c r="F13" s="759" t="str">
        <f>"4."&amp;mergeValue(A13) &amp;"."&amp;mergeValue(B13)&amp;"."&amp;mergeValue(C13)&amp;"."&amp;mergeValue(D13)</f>
        <v>4.1.1.1.1</v>
      </c>
      <c r="G13" s="763" t="s">
        <v>472</v>
      </c>
      <c r="H13" s="750"/>
      <c r="I13" s="1316" t="s">
        <v>564</v>
      </c>
      <c r="J13" s="578"/>
      <c r="K13" s="728"/>
      <c r="L13" s="728"/>
      <c r="M13" s="728"/>
      <c r="N13" s="728"/>
      <c r="O13" s="728"/>
      <c r="P13" s="728"/>
      <c r="Q13" s="728"/>
      <c r="R13" s="728"/>
      <c r="S13" s="728"/>
      <c r="T13" s="728"/>
    </row>
    <row r="14" spans="1:20" s="533" customFormat="1" ht="19.05">
      <c r="A14" s="1278"/>
      <c r="B14" s="1278"/>
      <c r="C14" s="1278"/>
      <c r="D14" s="734"/>
      <c r="F14" s="764"/>
      <c r="G14" s="716" t="s">
        <v>3</v>
      </c>
      <c r="H14" s="587"/>
      <c r="I14" s="1316"/>
      <c r="J14" s="578"/>
      <c r="K14" s="728"/>
      <c r="L14" s="728"/>
      <c r="M14" s="728"/>
      <c r="N14" s="728"/>
      <c r="O14" s="728"/>
      <c r="P14" s="728"/>
      <c r="Q14" s="728"/>
      <c r="R14" s="728"/>
      <c r="S14" s="728"/>
      <c r="T14" s="728"/>
    </row>
    <row r="15" spans="1:20" s="533" customFormat="1" ht="19.05">
      <c r="A15" s="1278"/>
      <c r="B15" s="1278"/>
      <c r="C15" s="734"/>
      <c r="D15" s="734"/>
      <c r="F15" s="597"/>
      <c r="G15" s="540" t="s">
        <v>396</v>
      </c>
      <c r="H15" s="598"/>
      <c r="I15" s="599"/>
      <c r="J15" s="578"/>
      <c r="K15" s="728"/>
      <c r="L15" s="728"/>
      <c r="M15" s="728"/>
      <c r="N15" s="728"/>
      <c r="O15" s="728"/>
      <c r="P15" s="728"/>
      <c r="Q15" s="728"/>
      <c r="R15" s="728"/>
      <c r="S15" s="728"/>
      <c r="T15" s="728"/>
    </row>
    <row r="16" spans="1:20" s="533" customFormat="1" ht="19.05">
      <c r="A16" s="1278"/>
      <c r="B16" s="728"/>
      <c r="C16" s="728"/>
      <c r="D16" s="728"/>
      <c r="F16" s="764"/>
      <c r="G16" s="690" t="s">
        <v>478</v>
      </c>
      <c r="H16" s="765"/>
      <c r="I16" s="766"/>
      <c r="J16" s="578"/>
      <c r="K16" s="728"/>
      <c r="L16" s="728"/>
      <c r="M16" s="728"/>
      <c r="N16" s="728"/>
      <c r="O16" s="728"/>
      <c r="P16" s="728"/>
      <c r="Q16" s="728"/>
      <c r="R16" s="728"/>
      <c r="S16" s="728"/>
      <c r="T16" s="728"/>
    </row>
    <row r="17" spans="1:20" s="533" customFormat="1" ht="19.05">
      <c r="A17" s="728"/>
      <c r="B17" s="728"/>
      <c r="C17" s="728"/>
      <c r="D17" s="728"/>
      <c r="F17" s="764"/>
      <c r="G17" s="693" t="s">
        <v>477</v>
      </c>
      <c r="H17" s="765"/>
      <c r="I17" s="766"/>
      <c r="J17" s="578"/>
      <c r="K17" s="728"/>
      <c r="L17" s="728"/>
      <c r="M17" s="728"/>
      <c r="N17" s="728"/>
      <c r="O17" s="728"/>
      <c r="P17" s="728"/>
      <c r="Q17" s="728"/>
      <c r="R17" s="728"/>
      <c r="S17" s="728"/>
      <c r="T17" s="728"/>
    </row>
    <row r="18" spans="1:20" s="729" customFormat="1" ht="3.1" customHeight="1">
      <c r="A18" s="730"/>
      <c r="B18" s="730"/>
      <c r="C18" s="730"/>
      <c r="D18" s="730"/>
      <c r="F18" s="588"/>
      <c r="G18" s="589"/>
      <c r="H18" s="590"/>
      <c r="I18" s="591"/>
      <c r="J18" s="730"/>
      <c r="K18" s="730"/>
      <c r="L18" s="730"/>
      <c r="M18" s="730"/>
      <c r="N18" s="730"/>
      <c r="O18" s="730"/>
      <c r="P18" s="730"/>
      <c r="Q18" s="730"/>
      <c r="R18" s="730"/>
      <c r="S18" s="730"/>
      <c r="T18" s="730"/>
    </row>
    <row r="19" spans="1:20" s="729" customFormat="1" ht="14.95" customHeight="1">
      <c r="A19" s="730"/>
      <c r="B19" s="730"/>
      <c r="C19" s="730"/>
      <c r="D19" s="730"/>
      <c r="F19" s="767"/>
      <c r="G19" s="1273" t="s">
        <v>566</v>
      </c>
      <c r="H19" s="1273"/>
      <c r="I19" s="768"/>
      <c r="J19" s="730"/>
      <c r="K19" s="730"/>
      <c r="L19" s="730"/>
      <c r="M19" s="730"/>
      <c r="N19" s="730"/>
      <c r="O19" s="730"/>
      <c r="P19" s="730"/>
      <c r="Q19" s="730"/>
      <c r="R19" s="730"/>
      <c r="S19" s="730"/>
      <c r="T19" s="730"/>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3.6"/>
  <cols>
    <col min="1" max="6" width="10.5703125" style="753" hidden="1" customWidth="1"/>
    <col min="7" max="8" width="9.140625" style="752" hidden="1" customWidth="1"/>
    <col min="9" max="9" width="3.7109375" style="647" customWidth="1"/>
    <col min="10" max="11" width="3.7109375" style="754" customWidth="1"/>
    <col min="12" max="12" width="12.7109375" style="745" customWidth="1"/>
    <col min="13" max="13" width="44.7109375" style="745" customWidth="1"/>
    <col min="14" max="14" width="1.7109375" style="745" hidden="1" customWidth="1"/>
    <col min="15" max="17" width="23.7109375" style="745" hidden="1" customWidth="1"/>
    <col min="18" max="18" width="11.7109375" style="745" customWidth="1"/>
    <col min="19" max="19" width="3.7109375" style="745" customWidth="1"/>
    <col min="20" max="20" width="11.7109375" style="745" customWidth="1"/>
    <col min="21" max="21" width="8.5703125" style="745" hidden="1" customWidth="1"/>
    <col min="22" max="22" width="4.7109375" style="745" customWidth="1"/>
    <col min="23" max="23" width="115.7109375" style="745" customWidth="1"/>
    <col min="24" max="25" width="10.5703125" style="753"/>
    <col min="26" max="26" width="11.140625" style="753" customWidth="1"/>
    <col min="27" max="34" width="10.5703125" style="753"/>
    <col min="35" max="256" width="10.5703125" style="745"/>
    <col min="257" max="264" width="0" style="745" hidden="1" customWidth="1"/>
    <col min="265" max="265" width="3.7109375" style="745" customWidth="1"/>
    <col min="266" max="266" width="3.85546875" style="745" customWidth="1"/>
    <col min="267" max="267" width="3.7109375" style="745" customWidth="1"/>
    <col min="268" max="268" width="12.7109375" style="745" customWidth="1"/>
    <col min="269" max="269" width="52.7109375" style="745" customWidth="1"/>
    <col min="270" max="273" width="0" style="745" hidden="1" customWidth="1"/>
    <col min="274" max="274" width="12.28515625" style="745" customWidth="1"/>
    <col min="275" max="275" width="6.42578125" style="745" customWidth="1"/>
    <col min="276" max="276" width="12.28515625" style="745" customWidth="1"/>
    <col min="277" max="277" width="0" style="745" hidden="1" customWidth="1"/>
    <col min="278" max="278" width="3.7109375" style="745" customWidth="1"/>
    <col min="279" max="279" width="11.140625" style="745" bestFit="1" customWidth="1"/>
    <col min="280" max="281" width="10.5703125" style="745"/>
    <col min="282" max="282" width="11.140625" style="745" customWidth="1"/>
    <col min="283" max="512" width="10.5703125" style="745"/>
    <col min="513" max="520" width="0" style="745" hidden="1" customWidth="1"/>
    <col min="521" max="521" width="3.7109375" style="745" customWidth="1"/>
    <col min="522" max="522" width="3.85546875" style="745" customWidth="1"/>
    <col min="523" max="523" width="3.7109375" style="745" customWidth="1"/>
    <col min="524" max="524" width="12.7109375" style="745" customWidth="1"/>
    <col min="525" max="525" width="52.7109375" style="745" customWidth="1"/>
    <col min="526" max="529" width="0" style="745" hidden="1" customWidth="1"/>
    <col min="530" max="530" width="12.28515625" style="745" customWidth="1"/>
    <col min="531" max="531" width="6.42578125" style="745" customWidth="1"/>
    <col min="532" max="532" width="12.28515625" style="745" customWidth="1"/>
    <col min="533" max="533" width="0" style="745" hidden="1" customWidth="1"/>
    <col min="534" max="534" width="3.7109375" style="745" customWidth="1"/>
    <col min="535" max="535" width="11.140625" style="745" bestFit="1" customWidth="1"/>
    <col min="536" max="537" width="10.5703125" style="745"/>
    <col min="538" max="538" width="11.140625" style="745" customWidth="1"/>
    <col min="539" max="768" width="10.5703125" style="745"/>
    <col min="769" max="776" width="0" style="745" hidden="1" customWidth="1"/>
    <col min="777" max="777" width="3.7109375" style="745" customWidth="1"/>
    <col min="778" max="778" width="3.85546875" style="745" customWidth="1"/>
    <col min="779" max="779" width="3.7109375" style="745" customWidth="1"/>
    <col min="780" max="780" width="12.7109375" style="745" customWidth="1"/>
    <col min="781" max="781" width="52.7109375" style="745" customWidth="1"/>
    <col min="782" max="785" width="0" style="745" hidden="1" customWidth="1"/>
    <col min="786" max="786" width="12.28515625" style="745" customWidth="1"/>
    <col min="787" max="787" width="6.42578125" style="745" customWidth="1"/>
    <col min="788" max="788" width="12.28515625" style="745" customWidth="1"/>
    <col min="789" max="789" width="0" style="745" hidden="1" customWidth="1"/>
    <col min="790" max="790" width="3.7109375" style="745" customWidth="1"/>
    <col min="791" max="791" width="11.140625" style="745" bestFit="1" customWidth="1"/>
    <col min="792" max="793" width="10.5703125" style="745"/>
    <col min="794" max="794" width="11.140625" style="745" customWidth="1"/>
    <col min="795" max="1024" width="10.5703125" style="745"/>
    <col min="1025" max="1032" width="0" style="745" hidden="1" customWidth="1"/>
    <col min="1033" max="1033" width="3.7109375" style="745" customWidth="1"/>
    <col min="1034" max="1034" width="3.85546875" style="745" customWidth="1"/>
    <col min="1035" max="1035" width="3.7109375" style="745" customWidth="1"/>
    <col min="1036" max="1036" width="12.7109375" style="745" customWidth="1"/>
    <col min="1037" max="1037" width="52.7109375" style="745" customWidth="1"/>
    <col min="1038" max="1041" width="0" style="745" hidden="1" customWidth="1"/>
    <col min="1042" max="1042" width="12.28515625" style="745" customWidth="1"/>
    <col min="1043" max="1043" width="6.42578125" style="745" customWidth="1"/>
    <col min="1044" max="1044" width="12.28515625" style="745" customWidth="1"/>
    <col min="1045" max="1045" width="0" style="745" hidden="1" customWidth="1"/>
    <col min="1046" max="1046" width="3.7109375" style="745" customWidth="1"/>
    <col min="1047" max="1047" width="11.140625" style="745" bestFit="1" customWidth="1"/>
    <col min="1048" max="1049" width="10.5703125" style="745"/>
    <col min="1050" max="1050" width="11.140625" style="745" customWidth="1"/>
    <col min="1051" max="1280" width="10.5703125" style="745"/>
    <col min="1281" max="1288" width="0" style="745" hidden="1" customWidth="1"/>
    <col min="1289" max="1289" width="3.7109375" style="745" customWidth="1"/>
    <col min="1290" max="1290" width="3.85546875" style="745" customWidth="1"/>
    <col min="1291" max="1291" width="3.7109375" style="745" customWidth="1"/>
    <col min="1292" max="1292" width="12.7109375" style="745" customWidth="1"/>
    <col min="1293" max="1293" width="52.7109375" style="745" customWidth="1"/>
    <col min="1294" max="1297" width="0" style="745" hidden="1" customWidth="1"/>
    <col min="1298" max="1298" width="12.28515625" style="745" customWidth="1"/>
    <col min="1299" max="1299" width="6.42578125" style="745" customWidth="1"/>
    <col min="1300" max="1300" width="12.28515625" style="745" customWidth="1"/>
    <col min="1301" max="1301" width="0" style="745" hidden="1" customWidth="1"/>
    <col min="1302" max="1302" width="3.7109375" style="745" customWidth="1"/>
    <col min="1303" max="1303" width="11.140625" style="745" bestFit="1" customWidth="1"/>
    <col min="1304" max="1305" width="10.5703125" style="745"/>
    <col min="1306" max="1306" width="11.140625" style="745" customWidth="1"/>
    <col min="1307" max="1536" width="10.5703125" style="745"/>
    <col min="1537" max="1544" width="0" style="745" hidden="1" customWidth="1"/>
    <col min="1545" max="1545" width="3.7109375" style="745" customWidth="1"/>
    <col min="1546" max="1546" width="3.85546875" style="745" customWidth="1"/>
    <col min="1547" max="1547" width="3.7109375" style="745" customWidth="1"/>
    <col min="1548" max="1548" width="12.7109375" style="745" customWidth="1"/>
    <col min="1549" max="1549" width="52.7109375" style="745" customWidth="1"/>
    <col min="1550" max="1553" width="0" style="745" hidden="1" customWidth="1"/>
    <col min="1554" max="1554" width="12.28515625" style="745" customWidth="1"/>
    <col min="1555" max="1555" width="6.42578125" style="745" customWidth="1"/>
    <col min="1556" max="1556" width="12.28515625" style="745" customWidth="1"/>
    <col min="1557" max="1557" width="0" style="745" hidden="1" customWidth="1"/>
    <col min="1558" max="1558" width="3.7109375" style="745" customWidth="1"/>
    <col min="1559" max="1559" width="11.140625" style="745" bestFit="1" customWidth="1"/>
    <col min="1560" max="1561" width="10.5703125" style="745"/>
    <col min="1562" max="1562" width="11.140625" style="745" customWidth="1"/>
    <col min="1563" max="1792" width="10.5703125" style="745"/>
    <col min="1793" max="1800" width="0" style="745" hidden="1" customWidth="1"/>
    <col min="1801" max="1801" width="3.7109375" style="745" customWidth="1"/>
    <col min="1802" max="1802" width="3.85546875" style="745" customWidth="1"/>
    <col min="1803" max="1803" width="3.7109375" style="745" customWidth="1"/>
    <col min="1804" max="1804" width="12.7109375" style="745" customWidth="1"/>
    <col min="1805" max="1805" width="52.7109375" style="745" customWidth="1"/>
    <col min="1806" max="1809" width="0" style="745" hidden="1" customWidth="1"/>
    <col min="1810" max="1810" width="12.28515625" style="745" customWidth="1"/>
    <col min="1811" max="1811" width="6.42578125" style="745" customWidth="1"/>
    <col min="1812" max="1812" width="12.28515625" style="745" customWidth="1"/>
    <col min="1813" max="1813" width="0" style="745" hidden="1" customWidth="1"/>
    <col min="1814" max="1814" width="3.7109375" style="745" customWidth="1"/>
    <col min="1815" max="1815" width="11.140625" style="745" bestFit="1" customWidth="1"/>
    <col min="1816" max="1817" width="10.5703125" style="745"/>
    <col min="1818" max="1818" width="11.140625" style="745" customWidth="1"/>
    <col min="1819" max="2048" width="10.5703125" style="745"/>
    <col min="2049" max="2056" width="0" style="745" hidden="1" customWidth="1"/>
    <col min="2057" max="2057" width="3.7109375" style="745" customWidth="1"/>
    <col min="2058" max="2058" width="3.85546875" style="745" customWidth="1"/>
    <col min="2059" max="2059" width="3.7109375" style="745" customWidth="1"/>
    <col min="2060" max="2060" width="12.7109375" style="745" customWidth="1"/>
    <col min="2061" max="2061" width="52.7109375" style="745" customWidth="1"/>
    <col min="2062" max="2065" width="0" style="745" hidden="1" customWidth="1"/>
    <col min="2066" max="2066" width="12.28515625" style="745" customWidth="1"/>
    <col min="2067" max="2067" width="6.42578125" style="745" customWidth="1"/>
    <col min="2068" max="2068" width="12.28515625" style="745" customWidth="1"/>
    <col min="2069" max="2069" width="0" style="745" hidden="1" customWidth="1"/>
    <col min="2070" max="2070" width="3.7109375" style="745" customWidth="1"/>
    <col min="2071" max="2071" width="11.140625" style="745" bestFit="1" customWidth="1"/>
    <col min="2072" max="2073" width="10.5703125" style="745"/>
    <col min="2074" max="2074" width="11.140625" style="745" customWidth="1"/>
    <col min="2075" max="2304" width="10.5703125" style="745"/>
    <col min="2305" max="2312" width="0" style="745" hidden="1" customWidth="1"/>
    <col min="2313" max="2313" width="3.7109375" style="745" customWidth="1"/>
    <col min="2314" max="2314" width="3.85546875" style="745" customWidth="1"/>
    <col min="2315" max="2315" width="3.7109375" style="745" customWidth="1"/>
    <col min="2316" max="2316" width="12.7109375" style="745" customWidth="1"/>
    <col min="2317" max="2317" width="52.7109375" style="745" customWidth="1"/>
    <col min="2318" max="2321" width="0" style="745" hidden="1" customWidth="1"/>
    <col min="2322" max="2322" width="12.28515625" style="745" customWidth="1"/>
    <col min="2323" max="2323" width="6.42578125" style="745" customWidth="1"/>
    <col min="2324" max="2324" width="12.28515625" style="745" customWidth="1"/>
    <col min="2325" max="2325" width="0" style="745" hidden="1" customWidth="1"/>
    <col min="2326" max="2326" width="3.7109375" style="745" customWidth="1"/>
    <col min="2327" max="2327" width="11.140625" style="745" bestFit="1" customWidth="1"/>
    <col min="2328" max="2329" width="10.5703125" style="745"/>
    <col min="2330" max="2330" width="11.140625" style="745" customWidth="1"/>
    <col min="2331" max="2560" width="10.5703125" style="745"/>
    <col min="2561" max="2568" width="0" style="745" hidden="1" customWidth="1"/>
    <col min="2569" max="2569" width="3.7109375" style="745" customWidth="1"/>
    <col min="2570" max="2570" width="3.85546875" style="745" customWidth="1"/>
    <col min="2571" max="2571" width="3.7109375" style="745" customWidth="1"/>
    <col min="2572" max="2572" width="12.7109375" style="745" customWidth="1"/>
    <col min="2573" max="2573" width="52.7109375" style="745" customWidth="1"/>
    <col min="2574" max="2577" width="0" style="745" hidden="1" customWidth="1"/>
    <col min="2578" max="2578" width="12.28515625" style="745" customWidth="1"/>
    <col min="2579" max="2579" width="6.42578125" style="745" customWidth="1"/>
    <col min="2580" max="2580" width="12.28515625" style="745" customWidth="1"/>
    <col min="2581" max="2581" width="0" style="745" hidden="1" customWidth="1"/>
    <col min="2582" max="2582" width="3.7109375" style="745" customWidth="1"/>
    <col min="2583" max="2583" width="11.140625" style="745" bestFit="1" customWidth="1"/>
    <col min="2584" max="2585" width="10.5703125" style="745"/>
    <col min="2586" max="2586" width="11.140625" style="745" customWidth="1"/>
    <col min="2587" max="2816" width="10.5703125" style="745"/>
    <col min="2817" max="2824" width="0" style="745" hidden="1" customWidth="1"/>
    <col min="2825" max="2825" width="3.7109375" style="745" customWidth="1"/>
    <col min="2826" max="2826" width="3.85546875" style="745" customWidth="1"/>
    <col min="2827" max="2827" width="3.7109375" style="745" customWidth="1"/>
    <col min="2828" max="2828" width="12.7109375" style="745" customWidth="1"/>
    <col min="2829" max="2829" width="52.7109375" style="745" customWidth="1"/>
    <col min="2830" max="2833" width="0" style="745" hidden="1" customWidth="1"/>
    <col min="2834" max="2834" width="12.28515625" style="745" customWidth="1"/>
    <col min="2835" max="2835" width="6.42578125" style="745" customWidth="1"/>
    <col min="2836" max="2836" width="12.28515625" style="745" customWidth="1"/>
    <col min="2837" max="2837" width="0" style="745" hidden="1" customWidth="1"/>
    <col min="2838" max="2838" width="3.7109375" style="745" customWidth="1"/>
    <col min="2839" max="2839" width="11.140625" style="745" bestFit="1" customWidth="1"/>
    <col min="2840" max="2841" width="10.5703125" style="745"/>
    <col min="2842" max="2842" width="11.140625" style="745" customWidth="1"/>
    <col min="2843" max="3072" width="10.5703125" style="745"/>
    <col min="3073" max="3080" width="0" style="745" hidden="1" customWidth="1"/>
    <col min="3081" max="3081" width="3.7109375" style="745" customWidth="1"/>
    <col min="3082" max="3082" width="3.85546875" style="745" customWidth="1"/>
    <col min="3083" max="3083" width="3.7109375" style="745" customWidth="1"/>
    <col min="3084" max="3084" width="12.7109375" style="745" customWidth="1"/>
    <col min="3085" max="3085" width="52.7109375" style="745" customWidth="1"/>
    <col min="3086" max="3089" width="0" style="745" hidden="1" customWidth="1"/>
    <col min="3090" max="3090" width="12.28515625" style="745" customWidth="1"/>
    <col min="3091" max="3091" width="6.42578125" style="745" customWidth="1"/>
    <col min="3092" max="3092" width="12.28515625" style="745" customWidth="1"/>
    <col min="3093" max="3093" width="0" style="745" hidden="1" customWidth="1"/>
    <col min="3094" max="3094" width="3.7109375" style="745" customWidth="1"/>
    <col min="3095" max="3095" width="11.140625" style="745" bestFit="1" customWidth="1"/>
    <col min="3096" max="3097" width="10.5703125" style="745"/>
    <col min="3098" max="3098" width="11.140625" style="745" customWidth="1"/>
    <col min="3099" max="3328" width="10.5703125" style="745"/>
    <col min="3329" max="3336" width="0" style="745" hidden="1" customWidth="1"/>
    <col min="3337" max="3337" width="3.7109375" style="745" customWidth="1"/>
    <col min="3338" max="3338" width="3.85546875" style="745" customWidth="1"/>
    <col min="3339" max="3339" width="3.7109375" style="745" customWidth="1"/>
    <col min="3340" max="3340" width="12.7109375" style="745" customWidth="1"/>
    <col min="3341" max="3341" width="52.7109375" style="745" customWidth="1"/>
    <col min="3342" max="3345" width="0" style="745" hidden="1" customWidth="1"/>
    <col min="3346" max="3346" width="12.28515625" style="745" customWidth="1"/>
    <col min="3347" max="3347" width="6.42578125" style="745" customWidth="1"/>
    <col min="3348" max="3348" width="12.28515625" style="745" customWidth="1"/>
    <col min="3349" max="3349" width="0" style="745" hidden="1" customWidth="1"/>
    <col min="3350" max="3350" width="3.7109375" style="745" customWidth="1"/>
    <col min="3351" max="3351" width="11.140625" style="745" bestFit="1" customWidth="1"/>
    <col min="3352" max="3353" width="10.5703125" style="745"/>
    <col min="3354" max="3354" width="11.140625" style="745" customWidth="1"/>
    <col min="3355" max="3584" width="10.5703125" style="745"/>
    <col min="3585" max="3592" width="0" style="745" hidden="1" customWidth="1"/>
    <col min="3593" max="3593" width="3.7109375" style="745" customWidth="1"/>
    <col min="3594" max="3594" width="3.85546875" style="745" customWidth="1"/>
    <col min="3595" max="3595" width="3.7109375" style="745" customWidth="1"/>
    <col min="3596" max="3596" width="12.7109375" style="745" customWidth="1"/>
    <col min="3597" max="3597" width="52.7109375" style="745" customWidth="1"/>
    <col min="3598" max="3601" width="0" style="745" hidden="1" customWidth="1"/>
    <col min="3602" max="3602" width="12.28515625" style="745" customWidth="1"/>
    <col min="3603" max="3603" width="6.42578125" style="745" customWidth="1"/>
    <col min="3604" max="3604" width="12.28515625" style="745" customWidth="1"/>
    <col min="3605" max="3605" width="0" style="745" hidden="1" customWidth="1"/>
    <col min="3606" max="3606" width="3.7109375" style="745" customWidth="1"/>
    <col min="3607" max="3607" width="11.140625" style="745" bestFit="1" customWidth="1"/>
    <col min="3608" max="3609" width="10.5703125" style="745"/>
    <col min="3610" max="3610" width="11.140625" style="745" customWidth="1"/>
    <col min="3611" max="3840" width="10.5703125" style="745"/>
    <col min="3841" max="3848" width="0" style="745" hidden="1" customWidth="1"/>
    <col min="3849" max="3849" width="3.7109375" style="745" customWidth="1"/>
    <col min="3850" max="3850" width="3.85546875" style="745" customWidth="1"/>
    <col min="3851" max="3851" width="3.7109375" style="745" customWidth="1"/>
    <col min="3852" max="3852" width="12.7109375" style="745" customWidth="1"/>
    <col min="3853" max="3853" width="52.7109375" style="745" customWidth="1"/>
    <col min="3854" max="3857" width="0" style="745" hidden="1" customWidth="1"/>
    <col min="3858" max="3858" width="12.28515625" style="745" customWidth="1"/>
    <col min="3859" max="3859" width="6.42578125" style="745" customWidth="1"/>
    <col min="3860" max="3860" width="12.28515625" style="745" customWidth="1"/>
    <col min="3861" max="3861" width="0" style="745" hidden="1" customWidth="1"/>
    <col min="3862" max="3862" width="3.7109375" style="745" customWidth="1"/>
    <col min="3863" max="3863" width="11.140625" style="745" bestFit="1" customWidth="1"/>
    <col min="3864" max="3865" width="10.5703125" style="745"/>
    <col min="3866" max="3866" width="11.140625" style="745" customWidth="1"/>
    <col min="3867" max="4096" width="10.5703125" style="745"/>
    <col min="4097" max="4104" width="0" style="745" hidden="1" customWidth="1"/>
    <col min="4105" max="4105" width="3.7109375" style="745" customWidth="1"/>
    <col min="4106" max="4106" width="3.85546875" style="745" customWidth="1"/>
    <col min="4107" max="4107" width="3.7109375" style="745" customWidth="1"/>
    <col min="4108" max="4108" width="12.7109375" style="745" customWidth="1"/>
    <col min="4109" max="4109" width="52.7109375" style="745" customWidth="1"/>
    <col min="4110" max="4113" width="0" style="745" hidden="1" customWidth="1"/>
    <col min="4114" max="4114" width="12.28515625" style="745" customWidth="1"/>
    <col min="4115" max="4115" width="6.42578125" style="745" customWidth="1"/>
    <col min="4116" max="4116" width="12.28515625" style="745" customWidth="1"/>
    <col min="4117" max="4117" width="0" style="745" hidden="1" customWidth="1"/>
    <col min="4118" max="4118" width="3.7109375" style="745" customWidth="1"/>
    <col min="4119" max="4119" width="11.140625" style="745" bestFit="1" customWidth="1"/>
    <col min="4120" max="4121" width="10.5703125" style="745"/>
    <col min="4122" max="4122" width="11.140625" style="745" customWidth="1"/>
    <col min="4123" max="4352" width="10.5703125" style="745"/>
    <col min="4353" max="4360" width="0" style="745" hidden="1" customWidth="1"/>
    <col min="4361" max="4361" width="3.7109375" style="745" customWidth="1"/>
    <col min="4362" max="4362" width="3.85546875" style="745" customWidth="1"/>
    <col min="4363" max="4363" width="3.7109375" style="745" customWidth="1"/>
    <col min="4364" max="4364" width="12.7109375" style="745" customWidth="1"/>
    <col min="4365" max="4365" width="52.7109375" style="745" customWidth="1"/>
    <col min="4366" max="4369" width="0" style="745" hidden="1" customWidth="1"/>
    <col min="4370" max="4370" width="12.28515625" style="745" customWidth="1"/>
    <col min="4371" max="4371" width="6.42578125" style="745" customWidth="1"/>
    <col min="4372" max="4372" width="12.28515625" style="745" customWidth="1"/>
    <col min="4373" max="4373" width="0" style="745" hidden="1" customWidth="1"/>
    <col min="4374" max="4374" width="3.7109375" style="745" customWidth="1"/>
    <col min="4375" max="4375" width="11.140625" style="745" bestFit="1" customWidth="1"/>
    <col min="4376" max="4377" width="10.5703125" style="745"/>
    <col min="4378" max="4378" width="11.140625" style="745" customWidth="1"/>
    <col min="4379" max="4608" width="10.5703125" style="745"/>
    <col min="4609" max="4616" width="0" style="745" hidden="1" customWidth="1"/>
    <col min="4617" max="4617" width="3.7109375" style="745" customWidth="1"/>
    <col min="4618" max="4618" width="3.85546875" style="745" customWidth="1"/>
    <col min="4619" max="4619" width="3.7109375" style="745" customWidth="1"/>
    <col min="4620" max="4620" width="12.7109375" style="745" customWidth="1"/>
    <col min="4621" max="4621" width="52.7109375" style="745" customWidth="1"/>
    <col min="4622" max="4625" width="0" style="745" hidden="1" customWidth="1"/>
    <col min="4626" max="4626" width="12.28515625" style="745" customWidth="1"/>
    <col min="4627" max="4627" width="6.42578125" style="745" customWidth="1"/>
    <col min="4628" max="4628" width="12.28515625" style="745" customWidth="1"/>
    <col min="4629" max="4629" width="0" style="745" hidden="1" customWidth="1"/>
    <col min="4630" max="4630" width="3.7109375" style="745" customWidth="1"/>
    <col min="4631" max="4631" width="11.140625" style="745" bestFit="1" customWidth="1"/>
    <col min="4632" max="4633" width="10.5703125" style="745"/>
    <col min="4634" max="4634" width="11.140625" style="745" customWidth="1"/>
    <col min="4635" max="4864" width="10.5703125" style="745"/>
    <col min="4865" max="4872" width="0" style="745" hidden="1" customWidth="1"/>
    <col min="4873" max="4873" width="3.7109375" style="745" customWidth="1"/>
    <col min="4874" max="4874" width="3.85546875" style="745" customWidth="1"/>
    <col min="4875" max="4875" width="3.7109375" style="745" customWidth="1"/>
    <col min="4876" max="4876" width="12.7109375" style="745" customWidth="1"/>
    <col min="4877" max="4877" width="52.7109375" style="745" customWidth="1"/>
    <col min="4878" max="4881" width="0" style="745" hidden="1" customWidth="1"/>
    <col min="4882" max="4882" width="12.28515625" style="745" customWidth="1"/>
    <col min="4883" max="4883" width="6.42578125" style="745" customWidth="1"/>
    <col min="4884" max="4884" width="12.28515625" style="745" customWidth="1"/>
    <col min="4885" max="4885" width="0" style="745" hidden="1" customWidth="1"/>
    <col min="4886" max="4886" width="3.7109375" style="745" customWidth="1"/>
    <col min="4887" max="4887" width="11.140625" style="745" bestFit="1" customWidth="1"/>
    <col min="4888" max="4889" width="10.5703125" style="745"/>
    <col min="4890" max="4890" width="11.140625" style="745" customWidth="1"/>
    <col min="4891" max="5120" width="10.5703125" style="745"/>
    <col min="5121" max="5128" width="0" style="745" hidden="1" customWidth="1"/>
    <col min="5129" max="5129" width="3.7109375" style="745" customWidth="1"/>
    <col min="5130" max="5130" width="3.85546875" style="745" customWidth="1"/>
    <col min="5131" max="5131" width="3.7109375" style="745" customWidth="1"/>
    <col min="5132" max="5132" width="12.7109375" style="745" customWidth="1"/>
    <col min="5133" max="5133" width="52.7109375" style="745" customWidth="1"/>
    <col min="5134" max="5137" width="0" style="745" hidden="1" customWidth="1"/>
    <col min="5138" max="5138" width="12.28515625" style="745" customWidth="1"/>
    <col min="5139" max="5139" width="6.42578125" style="745" customWidth="1"/>
    <col min="5140" max="5140" width="12.28515625" style="745" customWidth="1"/>
    <col min="5141" max="5141" width="0" style="745" hidden="1" customWidth="1"/>
    <col min="5142" max="5142" width="3.7109375" style="745" customWidth="1"/>
    <col min="5143" max="5143" width="11.140625" style="745" bestFit="1" customWidth="1"/>
    <col min="5144" max="5145" width="10.5703125" style="745"/>
    <col min="5146" max="5146" width="11.140625" style="745" customWidth="1"/>
    <col min="5147" max="5376" width="10.5703125" style="745"/>
    <col min="5377" max="5384" width="0" style="745" hidden="1" customWidth="1"/>
    <col min="5385" max="5385" width="3.7109375" style="745" customWidth="1"/>
    <col min="5386" max="5386" width="3.85546875" style="745" customWidth="1"/>
    <col min="5387" max="5387" width="3.7109375" style="745" customWidth="1"/>
    <col min="5388" max="5388" width="12.7109375" style="745" customWidth="1"/>
    <col min="5389" max="5389" width="52.7109375" style="745" customWidth="1"/>
    <col min="5390" max="5393" width="0" style="745" hidden="1" customWidth="1"/>
    <col min="5394" max="5394" width="12.28515625" style="745" customWidth="1"/>
    <col min="5395" max="5395" width="6.42578125" style="745" customWidth="1"/>
    <col min="5396" max="5396" width="12.28515625" style="745" customWidth="1"/>
    <col min="5397" max="5397" width="0" style="745" hidden="1" customWidth="1"/>
    <col min="5398" max="5398" width="3.7109375" style="745" customWidth="1"/>
    <col min="5399" max="5399" width="11.140625" style="745" bestFit="1" customWidth="1"/>
    <col min="5400" max="5401" width="10.5703125" style="745"/>
    <col min="5402" max="5402" width="11.140625" style="745" customWidth="1"/>
    <col min="5403" max="5632" width="10.5703125" style="745"/>
    <col min="5633" max="5640" width="0" style="745" hidden="1" customWidth="1"/>
    <col min="5641" max="5641" width="3.7109375" style="745" customWidth="1"/>
    <col min="5642" max="5642" width="3.85546875" style="745" customWidth="1"/>
    <col min="5643" max="5643" width="3.7109375" style="745" customWidth="1"/>
    <col min="5644" max="5644" width="12.7109375" style="745" customWidth="1"/>
    <col min="5645" max="5645" width="52.7109375" style="745" customWidth="1"/>
    <col min="5646" max="5649" width="0" style="745" hidden="1" customWidth="1"/>
    <col min="5650" max="5650" width="12.28515625" style="745" customWidth="1"/>
    <col min="5651" max="5651" width="6.42578125" style="745" customWidth="1"/>
    <col min="5652" max="5652" width="12.28515625" style="745" customWidth="1"/>
    <col min="5653" max="5653" width="0" style="745" hidden="1" customWidth="1"/>
    <col min="5654" max="5654" width="3.7109375" style="745" customWidth="1"/>
    <col min="5655" max="5655" width="11.140625" style="745" bestFit="1" customWidth="1"/>
    <col min="5656" max="5657" width="10.5703125" style="745"/>
    <col min="5658" max="5658" width="11.140625" style="745" customWidth="1"/>
    <col min="5659" max="5888" width="10.5703125" style="745"/>
    <col min="5889" max="5896" width="0" style="745" hidden="1" customWidth="1"/>
    <col min="5897" max="5897" width="3.7109375" style="745" customWidth="1"/>
    <col min="5898" max="5898" width="3.85546875" style="745" customWidth="1"/>
    <col min="5899" max="5899" width="3.7109375" style="745" customWidth="1"/>
    <col min="5900" max="5900" width="12.7109375" style="745" customWidth="1"/>
    <col min="5901" max="5901" width="52.7109375" style="745" customWidth="1"/>
    <col min="5902" max="5905" width="0" style="745" hidden="1" customWidth="1"/>
    <col min="5906" max="5906" width="12.28515625" style="745" customWidth="1"/>
    <col min="5907" max="5907" width="6.42578125" style="745" customWidth="1"/>
    <col min="5908" max="5908" width="12.28515625" style="745" customWidth="1"/>
    <col min="5909" max="5909" width="0" style="745" hidden="1" customWidth="1"/>
    <col min="5910" max="5910" width="3.7109375" style="745" customWidth="1"/>
    <col min="5911" max="5911" width="11.140625" style="745" bestFit="1" customWidth="1"/>
    <col min="5912" max="5913" width="10.5703125" style="745"/>
    <col min="5914" max="5914" width="11.140625" style="745" customWidth="1"/>
    <col min="5915" max="6144" width="10.5703125" style="745"/>
    <col min="6145" max="6152" width="0" style="745" hidden="1" customWidth="1"/>
    <col min="6153" max="6153" width="3.7109375" style="745" customWidth="1"/>
    <col min="6154" max="6154" width="3.85546875" style="745" customWidth="1"/>
    <col min="6155" max="6155" width="3.7109375" style="745" customWidth="1"/>
    <col min="6156" max="6156" width="12.7109375" style="745" customWidth="1"/>
    <col min="6157" max="6157" width="52.7109375" style="745" customWidth="1"/>
    <col min="6158" max="6161" width="0" style="745" hidden="1" customWidth="1"/>
    <col min="6162" max="6162" width="12.28515625" style="745" customWidth="1"/>
    <col min="6163" max="6163" width="6.42578125" style="745" customWidth="1"/>
    <col min="6164" max="6164" width="12.28515625" style="745" customWidth="1"/>
    <col min="6165" max="6165" width="0" style="745" hidden="1" customWidth="1"/>
    <col min="6166" max="6166" width="3.7109375" style="745" customWidth="1"/>
    <col min="6167" max="6167" width="11.140625" style="745" bestFit="1" customWidth="1"/>
    <col min="6168" max="6169" width="10.5703125" style="745"/>
    <col min="6170" max="6170" width="11.140625" style="745" customWidth="1"/>
    <col min="6171" max="6400" width="10.5703125" style="745"/>
    <col min="6401" max="6408" width="0" style="745" hidden="1" customWidth="1"/>
    <col min="6409" max="6409" width="3.7109375" style="745" customWidth="1"/>
    <col min="6410" max="6410" width="3.85546875" style="745" customWidth="1"/>
    <col min="6411" max="6411" width="3.7109375" style="745" customWidth="1"/>
    <col min="6412" max="6412" width="12.7109375" style="745" customWidth="1"/>
    <col min="6413" max="6413" width="52.7109375" style="745" customWidth="1"/>
    <col min="6414" max="6417" width="0" style="745" hidden="1" customWidth="1"/>
    <col min="6418" max="6418" width="12.28515625" style="745" customWidth="1"/>
    <col min="6419" max="6419" width="6.42578125" style="745" customWidth="1"/>
    <col min="6420" max="6420" width="12.28515625" style="745" customWidth="1"/>
    <col min="6421" max="6421" width="0" style="745" hidden="1" customWidth="1"/>
    <col min="6422" max="6422" width="3.7109375" style="745" customWidth="1"/>
    <col min="6423" max="6423" width="11.140625" style="745" bestFit="1" customWidth="1"/>
    <col min="6424" max="6425" width="10.5703125" style="745"/>
    <col min="6426" max="6426" width="11.140625" style="745" customWidth="1"/>
    <col min="6427" max="6656" width="10.5703125" style="745"/>
    <col min="6657" max="6664" width="0" style="745" hidden="1" customWidth="1"/>
    <col min="6665" max="6665" width="3.7109375" style="745" customWidth="1"/>
    <col min="6666" max="6666" width="3.85546875" style="745" customWidth="1"/>
    <col min="6667" max="6667" width="3.7109375" style="745" customWidth="1"/>
    <col min="6668" max="6668" width="12.7109375" style="745" customWidth="1"/>
    <col min="6669" max="6669" width="52.7109375" style="745" customWidth="1"/>
    <col min="6670" max="6673" width="0" style="745" hidden="1" customWidth="1"/>
    <col min="6674" max="6674" width="12.28515625" style="745" customWidth="1"/>
    <col min="6675" max="6675" width="6.42578125" style="745" customWidth="1"/>
    <col min="6676" max="6676" width="12.28515625" style="745" customWidth="1"/>
    <col min="6677" max="6677" width="0" style="745" hidden="1" customWidth="1"/>
    <col min="6678" max="6678" width="3.7109375" style="745" customWidth="1"/>
    <col min="6679" max="6679" width="11.140625" style="745" bestFit="1" customWidth="1"/>
    <col min="6680" max="6681" width="10.5703125" style="745"/>
    <col min="6682" max="6682" width="11.140625" style="745" customWidth="1"/>
    <col min="6683" max="6912" width="10.5703125" style="745"/>
    <col min="6913" max="6920" width="0" style="745" hidden="1" customWidth="1"/>
    <col min="6921" max="6921" width="3.7109375" style="745" customWidth="1"/>
    <col min="6922" max="6922" width="3.85546875" style="745" customWidth="1"/>
    <col min="6923" max="6923" width="3.7109375" style="745" customWidth="1"/>
    <col min="6924" max="6924" width="12.7109375" style="745" customWidth="1"/>
    <col min="6925" max="6925" width="52.7109375" style="745" customWidth="1"/>
    <col min="6926" max="6929" width="0" style="745" hidden="1" customWidth="1"/>
    <col min="6930" max="6930" width="12.28515625" style="745" customWidth="1"/>
    <col min="6931" max="6931" width="6.42578125" style="745" customWidth="1"/>
    <col min="6932" max="6932" width="12.28515625" style="745" customWidth="1"/>
    <col min="6933" max="6933" width="0" style="745" hidden="1" customWidth="1"/>
    <col min="6934" max="6934" width="3.7109375" style="745" customWidth="1"/>
    <col min="6935" max="6935" width="11.140625" style="745" bestFit="1" customWidth="1"/>
    <col min="6936" max="6937" width="10.5703125" style="745"/>
    <col min="6938" max="6938" width="11.140625" style="745" customWidth="1"/>
    <col min="6939" max="7168" width="10.5703125" style="745"/>
    <col min="7169" max="7176" width="0" style="745" hidden="1" customWidth="1"/>
    <col min="7177" max="7177" width="3.7109375" style="745" customWidth="1"/>
    <col min="7178" max="7178" width="3.85546875" style="745" customWidth="1"/>
    <col min="7179" max="7179" width="3.7109375" style="745" customWidth="1"/>
    <col min="7180" max="7180" width="12.7109375" style="745" customWidth="1"/>
    <col min="7181" max="7181" width="52.7109375" style="745" customWidth="1"/>
    <col min="7182" max="7185" width="0" style="745" hidden="1" customWidth="1"/>
    <col min="7186" max="7186" width="12.28515625" style="745" customWidth="1"/>
    <col min="7187" max="7187" width="6.42578125" style="745" customWidth="1"/>
    <col min="7188" max="7188" width="12.28515625" style="745" customWidth="1"/>
    <col min="7189" max="7189" width="0" style="745" hidden="1" customWidth="1"/>
    <col min="7190" max="7190" width="3.7109375" style="745" customWidth="1"/>
    <col min="7191" max="7191" width="11.140625" style="745" bestFit="1" customWidth="1"/>
    <col min="7192" max="7193" width="10.5703125" style="745"/>
    <col min="7194" max="7194" width="11.140625" style="745" customWidth="1"/>
    <col min="7195" max="7424" width="10.5703125" style="745"/>
    <col min="7425" max="7432" width="0" style="745" hidden="1" customWidth="1"/>
    <col min="7433" max="7433" width="3.7109375" style="745" customWidth="1"/>
    <col min="7434" max="7434" width="3.85546875" style="745" customWidth="1"/>
    <col min="7435" max="7435" width="3.7109375" style="745" customWidth="1"/>
    <col min="7436" max="7436" width="12.7109375" style="745" customWidth="1"/>
    <col min="7437" max="7437" width="52.7109375" style="745" customWidth="1"/>
    <col min="7438" max="7441" width="0" style="745" hidden="1" customWidth="1"/>
    <col min="7442" max="7442" width="12.28515625" style="745" customWidth="1"/>
    <col min="7443" max="7443" width="6.42578125" style="745" customWidth="1"/>
    <col min="7444" max="7444" width="12.28515625" style="745" customWidth="1"/>
    <col min="7445" max="7445" width="0" style="745" hidden="1" customWidth="1"/>
    <col min="7446" max="7446" width="3.7109375" style="745" customWidth="1"/>
    <col min="7447" max="7447" width="11.140625" style="745" bestFit="1" customWidth="1"/>
    <col min="7448" max="7449" width="10.5703125" style="745"/>
    <col min="7450" max="7450" width="11.140625" style="745" customWidth="1"/>
    <col min="7451" max="7680" width="10.5703125" style="745"/>
    <col min="7681" max="7688" width="0" style="745" hidden="1" customWidth="1"/>
    <col min="7689" max="7689" width="3.7109375" style="745" customWidth="1"/>
    <col min="7690" max="7690" width="3.85546875" style="745" customWidth="1"/>
    <col min="7691" max="7691" width="3.7109375" style="745" customWidth="1"/>
    <col min="7692" max="7692" width="12.7109375" style="745" customWidth="1"/>
    <col min="7693" max="7693" width="52.7109375" style="745" customWidth="1"/>
    <col min="7694" max="7697" width="0" style="745" hidden="1" customWidth="1"/>
    <col min="7698" max="7698" width="12.28515625" style="745" customWidth="1"/>
    <col min="7699" max="7699" width="6.42578125" style="745" customWidth="1"/>
    <col min="7700" max="7700" width="12.28515625" style="745" customWidth="1"/>
    <col min="7701" max="7701" width="0" style="745" hidden="1" customWidth="1"/>
    <col min="7702" max="7702" width="3.7109375" style="745" customWidth="1"/>
    <col min="7703" max="7703" width="11.140625" style="745" bestFit="1" customWidth="1"/>
    <col min="7704" max="7705" width="10.5703125" style="745"/>
    <col min="7706" max="7706" width="11.140625" style="745" customWidth="1"/>
    <col min="7707" max="7936" width="10.5703125" style="745"/>
    <col min="7937" max="7944" width="0" style="745" hidden="1" customWidth="1"/>
    <col min="7945" max="7945" width="3.7109375" style="745" customWidth="1"/>
    <col min="7946" max="7946" width="3.85546875" style="745" customWidth="1"/>
    <col min="7947" max="7947" width="3.7109375" style="745" customWidth="1"/>
    <col min="7948" max="7948" width="12.7109375" style="745" customWidth="1"/>
    <col min="7949" max="7949" width="52.7109375" style="745" customWidth="1"/>
    <col min="7950" max="7953" width="0" style="745" hidden="1" customWidth="1"/>
    <col min="7954" max="7954" width="12.28515625" style="745" customWidth="1"/>
    <col min="7955" max="7955" width="6.42578125" style="745" customWidth="1"/>
    <col min="7956" max="7956" width="12.28515625" style="745" customWidth="1"/>
    <col min="7957" max="7957" width="0" style="745" hidden="1" customWidth="1"/>
    <col min="7958" max="7958" width="3.7109375" style="745" customWidth="1"/>
    <col min="7959" max="7959" width="11.140625" style="745" bestFit="1" customWidth="1"/>
    <col min="7960" max="7961" width="10.5703125" style="745"/>
    <col min="7962" max="7962" width="11.140625" style="745" customWidth="1"/>
    <col min="7963" max="8192" width="10.5703125" style="745"/>
    <col min="8193" max="8200" width="0" style="745" hidden="1" customWidth="1"/>
    <col min="8201" max="8201" width="3.7109375" style="745" customWidth="1"/>
    <col min="8202" max="8202" width="3.85546875" style="745" customWidth="1"/>
    <col min="8203" max="8203" width="3.7109375" style="745" customWidth="1"/>
    <col min="8204" max="8204" width="12.7109375" style="745" customWidth="1"/>
    <col min="8205" max="8205" width="52.7109375" style="745" customWidth="1"/>
    <col min="8206" max="8209" width="0" style="745" hidden="1" customWidth="1"/>
    <col min="8210" max="8210" width="12.28515625" style="745" customWidth="1"/>
    <col min="8211" max="8211" width="6.42578125" style="745" customWidth="1"/>
    <col min="8212" max="8212" width="12.28515625" style="745" customWidth="1"/>
    <col min="8213" max="8213" width="0" style="745" hidden="1" customWidth="1"/>
    <col min="8214" max="8214" width="3.7109375" style="745" customWidth="1"/>
    <col min="8215" max="8215" width="11.140625" style="745" bestFit="1" customWidth="1"/>
    <col min="8216" max="8217" width="10.5703125" style="745"/>
    <col min="8218" max="8218" width="11.140625" style="745" customWidth="1"/>
    <col min="8219" max="8448" width="10.5703125" style="745"/>
    <col min="8449" max="8456" width="0" style="745" hidden="1" customWidth="1"/>
    <col min="8457" max="8457" width="3.7109375" style="745" customWidth="1"/>
    <col min="8458" max="8458" width="3.85546875" style="745" customWidth="1"/>
    <col min="8459" max="8459" width="3.7109375" style="745" customWidth="1"/>
    <col min="8460" max="8460" width="12.7109375" style="745" customWidth="1"/>
    <col min="8461" max="8461" width="52.7109375" style="745" customWidth="1"/>
    <col min="8462" max="8465" width="0" style="745" hidden="1" customWidth="1"/>
    <col min="8466" max="8466" width="12.28515625" style="745" customWidth="1"/>
    <col min="8467" max="8467" width="6.42578125" style="745" customWidth="1"/>
    <col min="8468" max="8468" width="12.28515625" style="745" customWidth="1"/>
    <col min="8469" max="8469" width="0" style="745" hidden="1" customWidth="1"/>
    <col min="8470" max="8470" width="3.7109375" style="745" customWidth="1"/>
    <col min="8471" max="8471" width="11.140625" style="745" bestFit="1" customWidth="1"/>
    <col min="8472" max="8473" width="10.5703125" style="745"/>
    <col min="8474" max="8474" width="11.140625" style="745" customWidth="1"/>
    <col min="8475" max="8704" width="10.5703125" style="745"/>
    <col min="8705" max="8712" width="0" style="745" hidden="1" customWidth="1"/>
    <col min="8713" max="8713" width="3.7109375" style="745" customWidth="1"/>
    <col min="8714" max="8714" width="3.85546875" style="745" customWidth="1"/>
    <col min="8715" max="8715" width="3.7109375" style="745" customWidth="1"/>
    <col min="8716" max="8716" width="12.7109375" style="745" customWidth="1"/>
    <col min="8717" max="8717" width="52.7109375" style="745" customWidth="1"/>
    <col min="8718" max="8721" width="0" style="745" hidden="1" customWidth="1"/>
    <col min="8722" max="8722" width="12.28515625" style="745" customWidth="1"/>
    <col min="8723" max="8723" width="6.42578125" style="745" customWidth="1"/>
    <col min="8724" max="8724" width="12.28515625" style="745" customWidth="1"/>
    <col min="8725" max="8725" width="0" style="745" hidden="1" customWidth="1"/>
    <col min="8726" max="8726" width="3.7109375" style="745" customWidth="1"/>
    <col min="8727" max="8727" width="11.140625" style="745" bestFit="1" customWidth="1"/>
    <col min="8728" max="8729" width="10.5703125" style="745"/>
    <col min="8730" max="8730" width="11.140625" style="745" customWidth="1"/>
    <col min="8731" max="8960" width="10.5703125" style="745"/>
    <col min="8961" max="8968" width="0" style="745" hidden="1" customWidth="1"/>
    <col min="8969" max="8969" width="3.7109375" style="745" customWidth="1"/>
    <col min="8970" max="8970" width="3.85546875" style="745" customWidth="1"/>
    <col min="8971" max="8971" width="3.7109375" style="745" customWidth="1"/>
    <col min="8972" max="8972" width="12.7109375" style="745" customWidth="1"/>
    <col min="8973" max="8973" width="52.7109375" style="745" customWidth="1"/>
    <col min="8974" max="8977" width="0" style="745" hidden="1" customWidth="1"/>
    <col min="8978" max="8978" width="12.28515625" style="745" customWidth="1"/>
    <col min="8979" max="8979" width="6.42578125" style="745" customWidth="1"/>
    <col min="8980" max="8980" width="12.28515625" style="745" customWidth="1"/>
    <col min="8981" max="8981" width="0" style="745" hidden="1" customWidth="1"/>
    <col min="8982" max="8982" width="3.7109375" style="745" customWidth="1"/>
    <col min="8983" max="8983" width="11.140625" style="745" bestFit="1" customWidth="1"/>
    <col min="8984" max="8985" width="10.5703125" style="745"/>
    <col min="8986" max="8986" width="11.140625" style="745" customWidth="1"/>
    <col min="8987" max="9216" width="10.5703125" style="745"/>
    <col min="9217" max="9224" width="0" style="745" hidden="1" customWidth="1"/>
    <col min="9225" max="9225" width="3.7109375" style="745" customWidth="1"/>
    <col min="9226" max="9226" width="3.85546875" style="745" customWidth="1"/>
    <col min="9227" max="9227" width="3.7109375" style="745" customWidth="1"/>
    <col min="9228" max="9228" width="12.7109375" style="745" customWidth="1"/>
    <col min="9229" max="9229" width="52.7109375" style="745" customWidth="1"/>
    <col min="9230" max="9233" width="0" style="745" hidden="1" customWidth="1"/>
    <col min="9234" max="9234" width="12.28515625" style="745" customWidth="1"/>
    <col min="9235" max="9235" width="6.42578125" style="745" customWidth="1"/>
    <col min="9236" max="9236" width="12.28515625" style="745" customWidth="1"/>
    <col min="9237" max="9237" width="0" style="745" hidden="1" customWidth="1"/>
    <col min="9238" max="9238" width="3.7109375" style="745" customWidth="1"/>
    <col min="9239" max="9239" width="11.140625" style="745" bestFit="1" customWidth="1"/>
    <col min="9240" max="9241" width="10.5703125" style="745"/>
    <col min="9242" max="9242" width="11.140625" style="745" customWidth="1"/>
    <col min="9243" max="9472" width="10.5703125" style="745"/>
    <col min="9473" max="9480" width="0" style="745" hidden="1" customWidth="1"/>
    <col min="9481" max="9481" width="3.7109375" style="745" customWidth="1"/>
    <col min="9482" max="9482" width="3.85546875" style="745" customWidth="1"/>
    <col min="9483" max="9483" width="3.7109375" style="745" customWidth="1"/>
    <col min="9484" max="9484" width="12.7109375" style="745" customWidth="1"/>
    <col min="9485" max="9485" width="52.7109375" style="745" customWidth="1"/>
    <col min="9486" max="9489" width="0" style="745" hidden="1" customWidth="1"/>
    <col min="9490" max="9490" width="12.28515625" style="745" customWidth="1"/>
    <col min="9491" max="9491" width="6.42578125" style="745" customWidth="1"/>
    <col min="9492" max="9492" width="12.28515625" style="745" customWidth="1"/>
    <col min="9493" max="9493" width="0" style="745" hidden="1" customWidth="1"/>
    <col min="9494" max="9494" width="3.7109375" style="745" customWidth="1"/>
    <col min="9495" max="9495" width="11.140625" style="745" bestFit="1" customWidth="1"/>
    <col min="9496" max="9497" width="10.5703125" style="745"/>
    <col min="9498" max="9498" width="11.140625" style="745" customWidth="1"/>
    <col min="9499" max="9728" width="10.5703125" style="745"/>
    <col min="9729" max="9736" width="0" style="745" hidden="1" customWidth="1"/>
    <col min="9737" max="9737" width="3.7109375" style="745" customWidth="1"/>
    <col min="9738" max="9738" width="3.85546875" style="745" customWidth="1"/>
    <col min="9739" max="9739" width="3.7109375" style="745" customWidth="1"/>
    <col min="9740" max="9740" width="12.7109375" style="745" customWidth="1"/>
    <col min="9741" max="9741" width="52.7109375" style="745" customWidth="1"/>
    <col min="9742" max="9745" width="0" style="745" hidden="1" customWidth="1"/>
    <col min="9746" max="9746" width="12.28515625" style="745" customWidth="1"/>
    <col min="9747" max="9747" width="6.42578125" style="745" customWidth="1"/>
    <col min="9748" max="9748" width="12.28515625" style="745" customWidth="1"/>
    <col min="9749" max="9749" width="0" style="745" hidden="1" customWidth="1"/>
    <col min="9750" max="9750" width="3.7109375" style="745" customWidth="1"/>
    <col min="9751" max="9751" width="11.140625" style="745" bestFit="1" customWidth="1"/>
    <col min="9752" max="9753" width="10.5703125" style="745"/>
    <col min="9754" max="9754" width="11.140625" style="745" customWidth="1"/>
    <col min="9755" max="9984" width="10.5703125" style="745"/>
    <col min="9985" max="9992" width="0" style="745" hidden="1" customWidth="1"/>
    <col min="9993" max="9993" width="3.7109375" style="745" customWidth="1"/>
    <col min="9994" max="9994" width="3.85546875" style="745" customWidth="1"/>
    <col min="9995" max="9995" width="3.7109375" style="745" customWidth="1"/>
    <col min="9996" max="9996" width="12.7109375" style="745" customWidth="1"/>
    <col min="9997" max="9997" width="52.7109375" style="745" customWidth="1"/>
    <col min="9998" max="10001" width="0" style="745" hidden="1" customWidth="1"/>
    <col min="10002" max="10002" width="12.28515625" style="745" customWidth="1"/>
    <col min="10003" max="10003" width="6.42578125" style="745" customWidth="1"/>
    <col min="10004" max="10004" width="12.28515625" style="745" customWidth="1"/>
    <col min="10005" max="10005" width="0" style="745" hidden="1" customWidth="1"/>
    <col min="10006" max="10006" width="3.7109375" style="745" customWidth="1"/>
    <col min="10007" max="10007" width="11.140625" style="745" bestFit="1" customWidth="1"/>
    <col min="10008" max="10009" width="10.5703125" style="745"/>
    <col min="10010" max="10010" width="11.140625" style="745" customWidth="1"/>
    <col min="10011" max="10240" width="10.5703125" style="745"/>
    <col min="10241" max="10248" width="0" style="745" hidden="1" customWidth="1"/>
    <col min="10249" max="10249" width="3.7109375" style="745" customWidth="1"/>
    <col min="10250" max="10250" width="3.85546875" style="745" customWidth="1"/>
    <col min="10251" max="10251" width="3.7109375" style="745" customWidth="1"/>
    <col min="10252" max="10252" width="12.7109375" style="745" customWidth="1"/>
    <col min="10253" max="10253" width="52.7109375" style="745" customWidth="1"/>
    <col min="10254" max="10257" width="0" style="745" hidden="1" customWidth="1"/>
    <col min="10258" max="10258" width="12.28515625" style="745" customWidth="1"/>
    <col min="10259" max="10259" width="6.42578125" style="745" customWidth="1"/>
    <col min="10260" max="10260" width="12.28515625" style="745" customWidth="1"/>
    <col min="10261" max="10261" width="0" style="745" hidden="1" customWidth="1"/>
    <col min="10262" max="10262" width="3.7109375" style="745" customWidth="1"/>
    <col min="10263" max="10263" width="11.140625" style="745" bestFit="1" customWidth="1"/>
    <col min="10264" max="10265" width="10.5703125" style="745"/>
    <col min="10266" max="10266" width="11.140625" style="745" customWidth="1"/>
    <col min="10267" max="10496" width="10.5703125" style="745"/>
    <col min="10497" max="10504" width="0" style="745" hidden="1" customWidth="1"/>
    <col min="10505" max="10505" width="3.7109375" style="745" customWidth="1"/>
    <col min="10506" max="10506" width="3.85546875" style="745" customWidth="1"/>
    <col min="10507" max="10507" width="3.7109375" style="745" customWidth="1"/>
    <col min="10508" max="10508" width="12.7109375" style="745" customWidth="1"/>
    <col min="10509" max="10509" width="52.7109375" style="745" customWidth="1"/>
    <col min="10510" max="10513" width="0" style="745" hidden="1" customWidth="1"/>
    <col min="10514" max="10514" width="12.28515625" style="745" customWidth="1"/>
    <col min="10515" max="10515" width="6.42578125" style="745" customWidth="1"/>
    <col min="10516" max="10516" width="12.28515625" style="745" customWidth="1"/>
    <col min="10517" max="10517" width="0" style="745" hidden="1" customWidth="1"/>
    <col min="10518" max="10518" width="3.7109375" style="745" customWidth="1"/>
    <col min="10519" max="10519" width="11.140625" style="745" bestFit="1" customWidth="1"/>
    <col min="10520" max="10521" width="10.5703125" style="745"/>
    <col min="10522" max="10522" width="11.140625" style="745" customWidth="1"/>
    <col min="10523" max="10752" width="10.5703125" style="745"/>
    <col min="10753" max="10760" width="0" style="745" hidden="1" customWidth="1"/>
    <col min="10761" max="10761" width="3.7109375" style="745" customWidth="1"/>
    <col min="10762" max="10762" width="3.85546875" style="745" customWidth="1"/>
    <col min="10763" max="10763" width="3.7109375" style="745" customWidth="1"/>
    <col min="10764" max="10764" width="12.7109375" style="745" customWidth="1"/>
    <col min="10765" max="10765" width="52.7109375" style="745" customWidth="1"/>
    <col min="10766" max="10769" width="0" style="745" hidden="1" customWidth="1"/>
    <col min="10770" max="10770" width="12.28515625" style="745" customWidth="1"/>
    <col min="10771" max="10771" width="6.42578125" style="745" customWidth="1"/>
    <col min="10772" max="10772" width="12.28515625" style="745" customWidth="1"/>
    <col min="10773" max="10773" width="0" style="745" hidden="1" customWidth="1"/>
    <col min="10774" max="10774" width="3.7109375" style="745" customWidth="1"/>
    <col min="10775" max="10775" width="11.140625" style="745" bestFit="1" customWidth="1"/>
    <col min="10776" max="10777" width="10.5703125" style="745"/>
    <col min="10778" max="10778" width="11.140625" style="745" customWidth="1"/>
    <col min="10779" max="11008" width="10.5703125" style="745"/>
    <col min="11009" max="11016" width="0" style="745" hidden="1" customWidth="1"/>
    <col min="11017" max="11017" width="3.7109375" style="745" customWidth="1"/>
    <col min="11018" max="11018" width="3.85546875" style="745" customWidth="1"/>
    <col min="11019" max="11019" width="3.7109375" style="745" customWidth="1"/>
    <col min="11020" max="11020" width="12.7109375" style="745" customWidth="1"/>
    <col min="11021" max="11021" width="52.7109375" style="745" customWidth="1"/>
    <col min="11022" max="11025" width="0" style="745" hidden="1" customWidth="1"/>
    <col min="11026" max="11026" width="12.28515625" style="745" customWidth="1"/>
    <col min="11027" max="11027" width="6.42578125" style="745" customWidth="1"/>
    <col min="11028" max="11028" width="12.28515625" style="745" customWidth="1"/>
    <col min="11029" max="11029" width="0" style="745" hidden="1" customWidth="1"/>
    <col min="11030" max="11030" width="3.7109375" style="745" customWidth="1"/>
    <col min="11031" max="11031" width="11.140625" style="745" bestFit="1" customWidth="1"/>
    <col min="11032" max="11033" width="10.5703125" style="745"/>
    <col min="11034" max="11034" width="11.140625" style="745" customWidth="1"/>
    <col min="11035" max="11264" width="10.5703125" style="745"/>
    <col min="11265" max="11272" width="0" style="745" hidden="1" customWidth="1"/>
    <col min="11273" max="11273" width="3.7109375" style="745" customWidth="1"/>
    <col min="11274" max="11274" width="3.85546875" style="745" customWidth="1"/>
    <col min="11275" max="11275" width="3.7109375" style="745" customWidth="1"/>
    <col min="11276" max="11276" width="12.7109375" style="745" customWidth="1"/>
    <col min="11277" max="11277" width="52.7109375" style="745" customWidth="1"/>
    <col min="11278" max="11281" width="0" style="745" hidden="1" customWidth="1"/>
    <col min="11282" max="11282" width="12.28515625" style="745" customWidth="1"/>
    <col min="11283" max="11283" width="6.42578125" style="745" customWidth="1"/>
    <col min="11284" max="11284" width="12.28515625" style="745" customWidth="1"/>
    <col min="11285" max="11285" width="0" style="745" hidden="1" customWidth="1"/>
    <col min="11286" max="11286" width="3.7109375" style="745" customWidth="1"/>
    <col min="11287" max="11287" width="11.140625" style="745" bestFit="1" customWidth="1"/>
    <col min="11288" max="11289" width="10.5703125" style="745"/>
    <col min="11290" max="11290" width="11.140625" style="745" customWidth="1"/>
    <col min="11291" max="11520" width="10.5703125" style="745"/>
    <col min="11521" max="11528" width="0" style="745" hidden="1" customWidth="1"/>
    <col min="11529" max="11529" width="3.7109375" style="745" customWidth="1"/>
    <col min="11530" max="11530" width="3.85546875" style="745" customWidth="1"/>
    <col min="11531" max="11531" width="3.7109375" style="745" customWidth="1"/>
    <col min="11532" max="11532" width="12.7109375" style="745" customWidth="1"/>
    <col min="11533" max="11533" width="52.7109375" style="745" customWidth="1"/>
    <col min="11534" max="11537" width="0" style="745" hidden="1" customWidth="1"/>
    <col min="11538" max="11538" width="12.28515625" style="745" customWidth="1"/>
    <col min="11539" max="11539" width="6.42578125" style="745" customWidth="1"/>
    <col min="11540" max="11540" width="12.28515625" style="745" customWidth="1"/>
    <col min="11541" max="11541" width="0" style="745" hidden="1" customWidth="1"/>
    <col min="11542" max="11542" width="3.7109375" style="745" customWidth="1"/>
    <col min="11543" max="11543" width="11.140625" style="745" bestFit="1" customWidth="1"/>
    <col min="11544" max="11545" width="10.5703125" style="745"/>
    <col min="11546" max="11546" width="11.140625" style="745" customWidth="1"/>
    <col min="11547" max="11776" width="10.5703125" style="745"/>
    <col min="11777" max="11784" width="0" style="745" hidden="1" customWidth="1"/>
    <col min="11785" max="11785" width="3.7109375" style="745" customWidth="1"/>
    <col min="11786" max="11786" width="3.85546875" style="745" customWidth="1"/>
    <col min="11787" max="11787" width="3.7109375" style="745" customWidth="1"/>
    <col min="11788" max="11788" width="12.7109375" style="745" customWidth="1"/>
    <col min="11789" max="11789" width="52.7109375" style="745" customWidth="1"/>
    <col min="11790" max="11793" width="0" style="745" hidden="1" customWidth="1"/>
    <col min="11794" max="11794" width="12.28515625" style="745" customWidth="1"/>
    <col min="11795" max="11795" width="6.42578125" style="745" customWidth="1"/>
    <col min="11796" max="11796" width="12.28515625" style="745" customWidth="1"/>
    <col min="11797" max="11797" width="0" style="745" hidden="1" customWidth="1"/>
    <col min="11798" max="11798" width="3.7109375" style="745" customWidth="1"/>
    <col min="11799" max="11799" width="11.140625" style="745" bestFit="1" customWidth="1"/>
    <col min="11800" max="11801" width="10.5703125" style="745"/>
    <col min="11802" max="11802" width="11.140625" style="745" customWidth="1"/>
    <col min="11803" max="12032" width="10.5703125" style="745"/>
    <col min="12033" max="12040" width="0" style="745" hidden="1" customWidth="1"/>
    <col min="12041" max="12041" width="3.7109375" style="745" customWidth="1"/>
    <col min="12042" max="12042" width="3.85546875" style="745" customWidth="1"/>
    <col min="12043" max="12043" width="3.7109375" style="745" customWidth="1"/>
    <col min="12044" max="12044" width="12.7109375" style="745" customWidth="1"/>
    <col min="12045" max="12045" width="52.7109375" style="745" customWidth="1"/>
    <col min="12046" max="12049" width="0" style="745" hidden="1" customWidth="1"/>
    <col min="12050" max="12050" width="12.28515625" style="745" customWidth="1"/>
    <col min="12051" max="12051" width="6.42578125" style="745" customWidth="1"/>
    <col min="12052" max="12052" width="12.28515625" style="745" customWidth="1"/>
    <col min="12053" max="12053" width="0" style="745" hidden="1" customWidth="1"/>
    <col min="12054" max="12054" width="3.7109375" style="745" customWidth="1"/>
    <col min="12055" max="12055" width="11.140625" style="745" bestFit="1" customWidth="1"/>
    <col min="12056" max="12057" width="10.5703125" style="745"/>
    <col min="12058" max="12058" width="11.140625" style="745" customWidth="1"/>
    <col min="12059" max="12288" width="10.5703125" style="745"/>
    <col min="12289" max="12296" width="0" style="745" hidden="1" customWidth="1"/>
    <col min="12297" max="12297" width="3.7109375" style="745" customWidth="1"/>
    <col min="12298" max="12298" width="3.85546875" style="745" customWidth="1"/>
    <col min="12299" max="12299" width="3.7109375" style="745" customWidth="1"/>
    <col min="12300" max="12300" width="12.7109375" style="745" customWidth="1"/>
    <col min="12301" max="12301" width="52.7109375" style="745" customWidth="1"/>
    <col min="12302" max="12305" width="0" style="745" hidden="1" customWidth="1"/>
    <col min="12306" max="12306" width="12.28515625" style="745" customWidth="1"/>
    <col min="12307" max="12307" width="6.42578125" style="745" customWidth="1"/>
    <col min="12308" max="12308" width="12.28515625" style="745" customWidth="1"/>
    <col min="12309" max="12309" width="0" style="745" hidden="1" customWidth="1"/>
    <col min="12310" max="12310" width="3.7109375" style="745" customWidth="1"/>
    <col min="12311" max="12311" width="11.140625" style="745" bestFit="1" customWidth="1"/>
    <col min="12312" max="12313" width="10.5703125" style="745"/>
    <col min="12314" max="12314" width="11.140625" style="745" customWidth="1"/>
    <col min="12315" max="12544" width="10.5703125" style="745"/>
    <col min="12545" max="12552" width="0" style="745" hidden="1" customWidth="1"/>
    <col min="12553" max="12553" width="3.7109375" style="745" customWidth="1"/>
    <col min="12554" max="12554" width="3.85546875" style="745" customWidth="1"/>
    <col min="12555" max="12555" width="3.7109375" style="745" customWidth="1"/>
    <col min="12556" max="12556" width="12.7109375" style="745" customWidth="1"/>
    <col min="12557" max="12557" width="52.7109375" style="745" customWidth="1"/>
    <col min="12558" max="12561" width="0" style="745" hidden="1" customWidth="1"/>
    <col min="12562" max="12562" width="12.28515625" style="745" customWidth="1"/>
    <col min="12563" max="12563" width="6.42578125" style="745" customWidth="1"/>
    <col min="12564" max="12564" width="12.28515625" style="745" customWidth="1"/>
    <col min="12565" max="12565" width="0" style="745" hidden="1" customWidth="1"/>
    <col min="12566" max="12566" width="3.7109375" style="745" customWidth="1"/>
    <col min="12567" max="12567" width="11.140625" style="745" bestFit="1" customWidth="1"/>
    <col min="12568" max="12569" width="10.5703125" style="745"/>
    <col min="12570" max="12570" width="11.140625" style="745" customWidth="1"/>
    <col min="12571" max="12800" width="10.5703125" style="745"/>
    <col min="12801" max="12808" width="0" style="745" hidden="1" customWidth="1"/>
    <col min="12809" max="12809" width="3.7109375" style="745" customWidth="1"/>
    <col min="12810" max="12810" width="3.85546875" style="745" customWidth="1"/>
    <col min="12811" max="12811" width="3.7109375" style="745" customWidth="1"/>
    <col min="12812" max="12812" width="12.7109375" style="745" customWidth="1"/>
    <col min="12813" max="12813" width="52.7109375" style="745" customWidth="1"/>
    <col min="12814" max="12817" width="0" style="745" hidden="1" customWidth="1"/>
    <col min="12818" max="12818" width="12.28515625" style="745" customWidth="1"/>
    <col min="12819" max="12819" width="6.42578125" style="745" customWidth="1"/>
    <col min="12820" max="12820" width="12.28515625" style="745" customWidth="1"/>
    <col min="12821" max="12821" width="0" style="745" hidden="1" customWidth="1"/>
    <col min="12822" max="12822" width="3.7109375" style="745" customWidth="1"/>
    <col min="12823" max="12823" width="11.140625" style="745" bestFit="1" customWidth="1"/>
    <col min="12824" max="12825" width="10.5703125" style="745"/>
    <col min="12826" max="12826" width="11.140625" style="745" customWidth="1"/>
    <col min="12827" max="13056" width="10.5703125" style="745"/>
    <col min="13057" max="13064" width="0" style="745" hidden="1" customWidth="1"/>
    <col min="13065" max="13065" width="3.7109375" style="745" customWidth="1"/>
    <col min="13066" max="13066" width="3.85546875" style="745" customWidth="1"/>
    <col min="13067" max="13067" width="3.7109375" style="745" customWidth="1"/>
    <col min="13068" max="13068" width="12.7109375" style="745" customWidth="1"/>
    <col min="13069" max="13069" width="52.7109375" style="745" customWidth="1"/>
    <col min="13070" max="13073" width="0" style="745" hidden="1" customWidth="1"/>
    <col min="13074" max="13074" width="12.28515625" style="745" customWidth="1"/>
    <col min="13075" max="13075" width="6.42578125" style="745" customWidth="1"/>
    <col min="13076" max="13076" width="12.28515625" style="745" customWidth="1"/>
    <col min="13077" max="13077" width="0" style="745" hidden="1" customWidth="1"/>
    <col min="13078" max="13078" width="3.7109375" style="745" customWidth="1"/>
    <col min="13079" max="13079" width="11.140625" style="745" bestFit="1" customWidth="1"/>
    <col min="13080" max="13081" width="10.5703125" style="745"/>
    <col min="13082" max="13082" width="11.140625" style="745" customWidth="1"/>
    <col min="13083" max="13312" width="10.5703125" style="745"/>
    <col min="13313" max="13320" width="0" style="745" hidden="1" customWidth="1"/>
    <col min="13321" max="13321" width="3.7109375" style="745" customWidth="1"/>
    <col min="13322" max="13322" width="3.85546875" style="745" customWidth="1"/>
    <col min="13323" max="13323" width="3.7109375" style="745" customWidth="1"/>
    <col min="13324" max="13324" width="12.7109375" style="745" customWidth="1"/>
    <col min="13325" max="13325" width="52.7109375" style="745" customWidth="1"/>
    <col min="13326" max="13329" width="0" style="745" hidden="1" customWidth="1"/>
    <col min="13330" max="13330" width="12.28515625" style="745" customWidth="1"/>
    <col min="13331" max="13331" width="6.42578125" style="745" customWidth="1"/>
    <col min="13332" max="13332" width="12.28515625" style="745" customWidth="1"/>
    <col min="13333" max="13333" width="0" style="745" hidden="1" customWidth="1"/>
    <col min="13334" max="13334" width="3.7109375" style="745" customWidth="1"/>
    <col min="13335" max="13335" width="11.140625" style="745" bestFit="1" customWidth="1"/>
    <col min="13336" max="13337" width="10.5703125" style="745"/>
    <col min="13338" max="13338" width="11.140625" style="745" customWidth="1"/>
    <col min="13339" max="13568" width="10.5703125" style="745"/>
    <col min="13569" max="13576" width="0" style="745" hidden="1" customWidth="1"/>
    <col min="13577" max="13577" width="3.7109375" style="745" customWidth="1"/>
    <col min="13578" max="13578" width="3.85546875" style="745" customWidth="1"/>
    <col min="13579" max="13579" width="3.7109375" style="745" customWidth="1"/>
    <col min="13580" max="13580" width="12.7109375" style="745" customWidth="1"/>
    <col min="13581" max="13581" width="52.7109375" style="745" customWidth="1"/>
    <col min="13582" max="13585" width="0" style="745" hidden="1" customWidth="1"/>
    <col min="13586" max="13586" width="12.28515625" style="745" customWidth="1"/>
    <col min="13587" max="13587" width="6.42578125" style="745" customWidth="1"/>
    <col min="13588" max="13588" width="12.28515625" style="745" customWidth="1"/>
    <col min="13589" max="13589" width="0" style="745" hidden="1" customWidth="1"/>
    <col min="13590" max="13590" width="3.7109375" style="745" customWidth="1"/>
    <col min="13591" max="13591" width="11.140625" style="745" bestFit="1" customWidth="1"/>
    <col min="13592" max="13593" width="10.5703125" style="745"/>
    <col min="13594" max="13594" width="11.140625" style="745" customWidth="1"/>
    <col min="13595" max="13824" width="10.5703125" style="745"/>
    <col min="13825" max="13832" width="0" style="745" hidden="1" customWidth="1"/>
    <col min="13833" max="13833" width="3.7109375" style="745" customWidth="1"/>
    <col min="13834" max="13834" width="3.85546875" style="745" customWidth="1"/>
    <col min="13835" max="13835" width="3.7109375" style="745" customWidth="1"/>
    <col min="13836" max="13836" width="12.7109375" style="745" customWidth="1"/>
    <col min="13837" max="13837" width="52.7109375" style="745" customWidth="1"/>
    <col min="13838" max="13841" width="0" style="745" hidden="1" customWidth="1"/>
    <col min="13842" max="13842" width="12.28515625" style="745" customWidth="1"/>
    <col min="13843" max="13843" width="6.42578125" style="745" customWidth="1"/>
    <col min="13844" max="13844" width="12.28515625" style="745" customWidth="1"/>
    <col min="13845" max="13845" width="0" style="745" hidden="1" customWidth="1"/>
    <col min="13846" max="13846" width="3.7109375" style="745" customWidth="1"/>
    <col min="13847" max="13847" width="11.140625" style="745" bestFit="1" customWidth="1"/>
    <col min="13848" max="13849" width="10.5703125" style="745"/>
    <col min="13850" max="13850" width="11.140625" style="745" customWidth="1"/>
    <col min="13851" max="14080" width="10.5703125" style="745"/>
    <col min="14081" max="14088" width="0" style="745" hidden="1" customWidth="1"/>
    <col min="14089" max="14089" width="3.7109375" style="745" customWidth="1"/>
    <col min="14090" max="14090" width="3.85546875" style="745" customWidth="1"/>
    <col min="14091" max="14091" width="3.7109375" style="745" customWidth="1"/>
    <col min="14092" max="14092" width="12.7109375" style="745" customWidth="1"/>
    <col min="14093" max="14093" width="52.7109375" style="745" customWidth="1"/>
    <col min="14094" max="14097" width="0" style="745" hidden="1" customWidth="1"/>
    <col min="14098" max="14098" width="12.28515625" style="745" customWidth="1"/>
    <col min="14099" max="14099" width="6.42578125" style="745" customWidth="1"/>
    <col min="14100" max="14100" width="12.28515625" style="745" customWidth="1"/>
    <col min="14101" max="14101" width="0" style="745" hidden="1" customWidth="1"/>
    <col min="14102" max="14102" width="3.7109375" style="745" customWidth="1"/>
    <col min="14103" max="14103" width="11.140625" style="745" bestFit="1" customWidth="1"/>
    <col min="14104" max="14105" width="10.5703125" style="745"/>
    <col min="14106" max="14106" width="11.140625" style="745" customWidth="1"/>
    <col min="14107" max="14336" width="10.5703125" style="745"/>
    <col min="14337" max="14344" width="0" style="745" hidden="1" customWidth="1"/>
    <col min="14345" max="14345" width="3.7109375" style="745" customWidth="1"/>
    <col min="14346" max="14346" width="3.85546875" style="745" customWidth="1"/>
    <col min="14347" max="14347" width="3.7109375" style="745" customWidth="1"/>
    <col min="14348" max="14348" width="12.7109375" style="745" customWidth="1"/>
    <col min="14349" max="14349" width="52.7109375" style="745" customWidth="1"/>
    <col min="14350" max="14353" width="0" style="745" hidden="1" customWidth="1"/>
    <col min="14354" max="14354" width="12.28515625" style="745" customWidth="1"/>
    <col min="14355" max="14355" width="6.42578125" style="745" customWidth="1"/>
    <col min="14356" max="14356" width="12.28515625" style="745" customWidth="1"/>
    <col min="14357" max="14357" width="0" style="745" hidden="1" customWidth="1"/>
    <col min="14358" max="14358" width="3.7109375" style="745" customWidth="1"/>
    <col min="14359" max="14359" width="11.140625" style="745" bestFit="1" customWidth="1"/>
    <col min="14360" max="14361" width="10.5703125" style="745"/>
    <col min="14362" max="14362" width="11.140625" style="745" customWidth="1"/>
    <col min="14363" max="14592" width="10.5703125" style="745"/>
    <col min="14593" max="14600" width="0" style="745" hidden="1" customWidth="1"/>
    <col min="14601" max="14601" width="3.7109375" style="745" customWidth="1"/>
    <col min="14602" max="14602" width="3.85546875" style="745" customWidth="1"/>
    <col min="14603" max="14603" width="3.7109375" style="745" customWidth="1"/>
    <col min="14604" max="14604" width="12.7109375" style="745" customWidth="1"/>
    <col min="14605" max="14605" width="52.7109375" style="745" customWidth="1"/>
    <col min="14606" max="14609" width="0" style="745" hidden="1" customWidth="1"/>
    <col min="14610" max="14610" width="12.28515625" style="745" customWidth="1"/>
    <col min="14611" max="14611" width="6.42578125" style="745" customWidth="1"/>
    <col min="14612" max="14612" width="12.28515625" style="745" customWidth="1"/>
    <col min="14613" max="14613" width="0" style="745" hidden="1" customWidth="1"/>
    <col min="14614" max="14614" width="3.7109375" style="745" customWidth="1"/>
    <col min="14615" max="14615" width="11.140625" style="745" bestFit="1" customWidth="1"/>
    <col min="14616" max="14617" width="10.5703125" style="745"/>
    <col min="14618" max="14618" width="11.140625" style="745" customWidth="1"/>
    <col min="14619" max="14848" width="10.5703125" style="745"/>
    <col min="14849" max="14856" width="0" style="745" hidden="1" customWidth="1"/>
    <col min="14857" max="14857" width="3.7109375" style="745" customWidth="1"/>
    <col min="14858" max="14858" width="3.85546875" style="745" customWidth="1"/>
    <col min="14859" max="14859" width="3.7109375" style="745" customWidth="1"/>
    <col min="14860" max="14860" width="12.7109375" style="745" customWidth="1"/>
    <col min="14861" max="14861" width="52.7109375" style="745" customWidth="1"/>
    <col min="14862" max="14865" width="0" style="745" hidden="1" customWidth="1"/>
    <col min="14866" max="14866" width="12.28515625" style="745" customWidth="1"/>
    <col min="14867" max="14867" width="6.42578125" style="745" customWidth="1"/>
    <col min="14868" max="14868" width="12.28515625" style="745" customWidth="1"/>
    <col min="14869" max="14869" width="0" style="745" hidden="1" customWidth="1"/>
    <col min="14870" max="14870" width="3.7109375" style="745" customWidth="1"/>
    <col min="14871" max="14871" width="11.140625" style="745" bestFit="1" customWidth="1"/>
    <col min="14872" max="14873" width="10.5703125" style="745"/>
    <col min="14874" max="14874" width="11.140625" style="745" customWidth="1"/>
    <col min="14875" max="15104" width="10.5703125" style="745"/>
    <col min="15105" max="15112" width="0" style="745" hidden="1" customWidth="1"/>
    <col min="15113" max="15113" width="3.7109375" style="745" customWidth="1"/>
    <col min="15114" max="15114" width="3.85546875" style="745" customWidth="1"/>
    <col min="15115" max="15115" width="3.7109375" style="745" customWidth="1"/>
    <col min="15116" max="15116" width="12.7109375" style="745" customWidth="1"/>
    <col min="15117" max="15117" width="52.7109375" style="745" customWidth="1"/>
    <col min="15118" max="15121" width="0" style="745" hidden="1" customWidth="1"/>
    <col min="15122" max="15122" width="12.28515625" style="745" customWidth="1"/>
    <col min="15123" max="15123" width="6.42578125" style="745" customWidth="1"/>
    <col min="15124" max="15124" width="12.28515625" style="745" customWidth="1"/>
    <col min="15125" max="15125" width="0" style="745" hidden="1" customWidth="1"/>
    <col min="15126" max="15126" width="3.7109375" style="745" customWidth="1"/>
    <col min="15127" max="15127" width="11.140625" style="745" bestFit="1" customWidth="1"/>
    <col min="15128" max="15129" width="10.5703125" style="745"/>
    <col min="15130" max="15130" width="11.140625" style="745" customWidth="1"/>
    <col min="15131" max="15360" width="10.5703125" style="745"/>
    <col min="15361" max="15368" width="0" style="745" hidden="1" customWidth="1"/>
    <col min="15369" max="15369" width="3.7109375" style="745" customWidth="1"/>
    <col min="15370" max="15370" width="3.85546875" style="745" customWidth="1"/>
    <col min="15371" max="15371" width="3.7109375" style="745" customWidth="1"/>
    <col min="15372" max="15372" width="12.7109375" style="745" customWidth="1"/>
    <col min="15373" max="15373" width="52.7109375" style="745" customWidth="1"/>
    <col min="15374" max="15377" width="0" style="745" hidden="1" customWidth="1"/>
    <col min="15378" max="15378" width="12.28515625" style="745" customWidth="1"/>
    <col min="15379" max="15379" width="6.42578125" style="745" customWidth="1"/>
    <col min="15380" max="15380" width="12.28515625" style="745" customWidth="1"/>
    <col min="15381" max="15381" width="0" style="745" hidden="1" customWidth="1"/>
    <col min="15382" max="15382" width="3.7109375" style="745" customWidth="1"/>
    <col min="15383" max="15383" width="11.140625" style="745" bestFit="1" customWidth="1"/>
    <col min="15384" max="15385" width="10.5703125" style="745"/>
    <col min="15386" max="15386" width="11.140625" style="745" customWidth="1"/>
    <col min="15387" max="15616" width="10.5703125" style="745"/>
    <col min="15617" max="15624" width="0" style="745" hidden="1" customWidth="1"/>
    <col min="15625" max="15625" width="3.7109375" style="745" customWidth="1"/>
    <col min="15626" max="15626" width="3.85546875" style="745" customWidth="1"/>
    <col min="15627" max="15627" width="3.7109375" style="745" customWidth="1"/>
    <col min="15628" max="15628" width="12.7109375" style="745" customWidth="1"/>
    <col min="15629" max="15629" width="52.7109375" style="745" customWidth="1"/>
    <col min="15630" max="15633" width="0" style="745" hidden="1" customWidth="1"/>
    <col min="15634" max="15634" width="12.28515625" style="745" customWidth="1"/>
    <col min="15635" max="15635" width="6.42578125" style="745" customWidth="1"/>
    <col min="15636" max="15636" width="12.28515625" style="745" customWidth="1"/>
    <col min="15637" max="15637" width="0" style="745" hidden="1" customWidth="1"/>
    <col min="15638" max="15638" width="3.7109375" style="745" customWidth="1"/>
    <col min="15639" max="15639" width="11.140625" style="745" bestFit="1" customWidth="1"/>
    <col min="15640" max="15641" width="10.5703125" style="745"/>
    <col min="15642" max="15642" width="11.140625" style="745" customWidth="1"/>
    <col min="15643" max="15872" width="10.5703125" style="745"/>
    <col min="15873" max="15880" width="0" style="745" hidden="1" customWidth="1"/>
    <col min="15881" max="15881" width="3.7109375" style="745" customWidth="1"/>
    <col min="15882" max="15882" width="3.85546875" style="745" customWidth="1"/>
    <col min="15883" max="15883" width="3.7109375" style="745" customWidth="1"/>
    <col min="15884" max="15884" width="12.7109375" style="745" customWidth="1"/>
    <col min="15885" max="15885" width="52.7109375" style="745" customWidth="1"/>
    <col min="15886" max="15889" width="0" style="745" hidden="1" customWidth="1"/>
    <col min="15890" max="15890" width="12.28515625" style="745" customWidth="1"/>
    <col min="15891" max="15891" width="6.42578125" style="745" customWidth="1"/>
    <col min="15892" max="15892" width="12.28515625" style="745" customWidth="1"/>
    <col min="15893" max="15893" width="0" style="745" hidden="1" customWidth="1"/>
    <col min="15894" max="15894" width="3.7109375" style="745" customWidth="1"/>
    <col min="15895" max="15895" width="11.140625" style="745" bestFit="1" customWidth="1"/>
    <col min="15896" max="15897" width="10.5703125" style="745"/>
    <col min="15898" max="15898" width="11.140625" style="745" customWidth="1"/>
    <col min="15899" max="16128" width="10.5703125" style="745"/>
    <col min="16129" max="16136" width="0" style="745" hidden="1" customWidth="1"/>
    <col min="16137" max="16137" width="3.7109375" style="745" customWidth="1"/>
    <col min="16138" max="16138" width="3.85546875" style="745" customWidth="1"/>
    <col min="16139" max="16139" width="3.7109375" style="745" customWidth="1"/>
    <col min="16140" max="16140" width="12.7109375" style="745" customWidth="1"/>
    <col min="16141" max="16141" width="52.7109375" style="745" customWidth="1"/>
    <col min="16142" max="16145" width="0" style="745" hidden="1" customWidth="1"/>
    <col min="16146" max="16146" width="12.28515625" style="745" customWidth="1"/>
    <col min="16147" max="16147" width="6.42578125" style="745" customWidth="1"/>
    <col min="16148" max="16148" width="12.28515625" style="745" customWidth="1"/>
    <col min="16149" max="16149" width="0" style="745" hidden="1" customWidth="1"/>
    <col min="16150" max="16150" width="3.7109375" style="745" customWidth="1"/>
    <col min="16151" max="16151" width="11.140625" style="745" bestFit="1" customWidth="1"/>
    <col min="16152" max="16153" width="10.5703125" style="745"/>
    <col min="16154" max="16154" width="11.140625" style="745" customWidth="1"/>
    <col min="16155" max="16384" width="10.5703125" style="745"/>
  </cols>
  <sheetData>
    <row r="1" spans="1:34" hidden="1">
      <c r="Q1" s="725"/>
      <c r="R1" s="725"/>
    </row>
    <row r="2" spans="1:34" hidden="1">
      <c r="U2" s="725"/>
    </row>
    <row r="3" spans="1:34" hidden="1"/>
    <row r="4" spans="1:34" ht="3.1" customHeight="1">
      <c r="J4" s="646"/>
      <c r="K4" s="646"/>
      <c r="L4" s="711"/>
      <c r="M4" s="711"/>
      <c r="N4" s="711"/>
      <c r="O4" s="749"/>
      <c r="P4" s="749"/>
      <c r="Q4" s="749"/>
      <c r="R4" s="749"/>
      <c r="S4" s="749"/>
      <c r="T4" s="749"/>
      <c r="U4" s="749"/>
    </row>
    <row r="5" spans="1:34" ht="26.15" customHeight="1">
      <c r="J5" s="646"/>
      <c r="K5" s="646"/>
      <c r="L5" s="1299" t="s">
        <v>712</v>
      </c>
      <c r="M5" s="1299"/>
      <c r="N5" s="1299"/>
      <c r="O5" s="1299"/>
      <c r="P5" s="1299"/>
      <c r="Q5" s="1299"/>
      <c r="R5" s="1299"/>
      <c r="S5" s="1299"/>
      <c r="T5" s="1299"/>
      <c r="U5" s="627"/>
    </row>
    <row r="6" spans="1:34" ht="3.1" customHeight="1">
      <c r="J6" s="646"/>
      <c r="K6" s="646"/>
      <c r="L6" s="711"/>
      <c r="M6" s="711"/>
      <c r="N6" s="711"/>
      <c r="O6" s="712"/>
      <c r="P6" s="712"/>
      <c r="Q6" s="712"/>
      <c r="R6" s="712"/>
      <c r="S6" s="712"/>
      <c r="T6" s="712"/>
      <c r="U6" s="712"/>
      <c r="V6" s="749"/>
    </row>
    <row r="7" spans="1:34" ht="34.65">
      <c r="J7" s="646"/>
      <c r="K7" s="646"/>
      <c r="L7" s="711"/>
      <c r="M7" s="580" t="s">
        <v>646</v>
      </c>
      <c r="N7" s="711"/>
      <c r="O7" s="1318"/>
      <c r="P7" s="1319"/>
      <c r="Q7" s="1319"/>
      <c r="R7" s="1319"/>
      <c r="S7" s="1319"/>
      <c r="T7" s="1320"/>
      <c r="U7" s="724"/>
      <c r="V7" s="749"/>
    </row>
    <row r="8" spans="1:34" s="770" customFormat="1" ht="4.75">
      <c r="A8" s="753"/>
      <c r="B8" s="753"/>
      <c r="C8" s="753"/>
      <c r="D8" s="753"/>
      <c r="E8" s="753"/>
      <c r="F8" s="753"/>
      <c r="G8" s="752"/>
      <c r="H8" s="752"/>
      <c r="I8" s="741"/>
      <c r="J8" s="742"/>
      <c r="K8" s="742"/>
      <c r="L8" s="743"/>
      <c r="M8" s="743"/>
      <c r="N8" s="743"/>
      <c r="O8" s="773"/>
      <c r="P8" s="773"/>
      <c r="Q8" s="773"/>
      <c r="R8" s="773"/>
      <c r="S8" s="773"/>
      <c r="T8" s="773"/>
      <c r="U8" s="774"/>
      <c r="V8" s="775"/>
      <c r="X8" s="753"/>
      <c r="Y8" s="753"/>
      <c r="Z8" s="753"/>
      <c r="AA8" s="753"/>
      <c r="AB8" s="753"/>
      <c r="AC8" s="753"/>
      <c r="AD8" s="753"/>
      <c r="AE8" s="753"/>
      <c r="AF8" s="753"/>
      <c r="AG8" s="753"/>
      <c r="AH8" s="753"/>
    </row>
    <row r="9" spans="1:34" s="740" customFormat="1" ht="4.75" hidden="1">
      <c r="A9" s="1115"/>
      <c r="B9" s="1115"/>
      <c r="C9" s="1115"/>
      <c r="D9" s="1115"/>
      <c r="E9" s="1115"/>
      <c r="F9" s="1115"/>
      <c r="G9" s="1115"/>
      <c r="H9" s="1115"/>
      <c r="L9" s="1166"/>
      <c r="M9" s="1040"/>
      <c r="O9" s="1310"/>
      <c r="P9" s="1310"/>
      <c r="Q9" s="1310"/>
      <c r="R9" s="1310"/>
      <c r="S9" s="1310"/>
      <c r="T9" s="1310"/>
      <c r="U9" s="774"/>
      <c r="V9" s="774"/>
      <c r="X9" s="1115"/>
      <c r="Y9" s="1115"/>
      <c r="Z9" s="1115"/>
      <c r="AA9" s="1115"/>
      <c r="AB9" s="1115"/>
    </row>
    <row r="10" spans="1:34" s="533" customFormat="1" ht="23.1">
      <c r="A10" s="728"/>
      <c r="B10" s="728"/>
      <c r="C10" s="728"/>
      <c r="D10" s="728"/>
      <c r="E10" s="728"/>
      <c r="F10" s="728"/>
      <c r="G10" s="728"/>
      <c r="H10" s="728"/>
      <c r="L10" s="463"/>
      <c r="M10" s="580" t="str">
        <f>"Дата подачи заявления об "&amp;IF(datePr_ch="","утверждении","изменении") &amp; " тарифов"</f>
        <v>Дата подачи заявления об утверждении тарифов</v>
      </c>
      <c r="N10" s="1119"/>
      <c r="O10" s="1311" t="str">
        <f>IF(datePr_ch="",IF(datePr="","",datePr),datePr_ch)</f>
        <v>27.04.2023</v>
      </c>
      <c r="P10" s="1311"/>
      <c r="Q10" s="1311"/>
      <c r="R10" s="1311"/>
      <c r="S10" s="1311"/>
      <c r="T10" s="1311"/>
      <c r="U10" s="724"/>
      <c r="V10" s="724"/>
      <c r="W10" s="483"/>
      <c r="X10" s="728"/>
      <c r="Y10" s="728"/>
      <c r="Z10" s="728"/>
      <c r="AA10" s="728"/>
      <c r="AB10" s="728"/>
      <c r="AC10" s="728"/>
      <c r="AD10" s="728"/>
      <c r="AE10" s="728"/>
      <c r="AF10" s="728"/>
      <c r="AG10" s="728"/>
      <c r="AH10" s="728"/>
    </row>
    <row r="11" spans="1:34" s="533" customFormat="1" ht="23.1">
      <c r="A11" s="728"/>
      <c r="B11" s="728"/>
      <c r="C11" s="728"/>
      <c r="D11" s="728"/>
      <c r="E11" s="728"/>
      <c r="F11" s="728"/>
      <c r="G11" s="728"/>
      <c r="H11" s="728"/>
      <c r="L11" s="718"/>
      <c r="M11" s="580" t="str">
        <f>"Номер подачи заявления об "&amp;IF(numberPr_ch="","утверждении","изменении") &amp; " тарифов"</f>
        <v>Номер подачи заявления об утверждении тарифов</v>
      </c>
      <c r="N11" s="1119"/>
      <c r="O11" s="1311" t="str">
        <f>IF(numberPr_ch="",IF(numberPr="","",numberPr),numberPr_ch)</f>
        <v>130Т</v>
      </c>
      <c r="P11" s="1311"/>
      <c r="Q11" s="1311"/>
      <c r="R11" s="1311"/>
      <c r="S11" s="1311"/>
      <c r="T11" s="1311"/>
      <c r="U11" s="724"/>
      <c r="V11" s="724"/>
      <c r="W11" s="483"/>
      <c r="X11" s="728"/>
      <c r="Y11" s="728"/>
      <c r="Z11" s="728"/>
      <c r="AA11" s="728"/>
      <c r="AB11" s="728"/>
      <c r="AC11" s="728"/>
      <c r="AD11" s="728"/>
      <c r="AE11" s="728"/>
      <c r="AF11" s="728"/>
      <c r="AG11" s="728"/>
      <c r="AH11" s="728"/>
    </row>
    <row r="12" spans="1:34" s="740" customFormat="1" ht="4.75" hidden="1">
      <c r="A12" s="1115"/>
      <c r="B12" s="1115"/>
      <c r="C12" s="1115"/>
      <c r="D12" s="1115"/>
      <c r="E12" s="1115"/>
      <c r="F12" s="1115"/>
      <c r="G12" s="1115"/>
      <c r="H12" s="1115"/>
      <c r="L12" s="1166"/>
      <c r="M12" s="1040"/>
      <c r="O12" s="1310"/>
      <c r="P12" s="1310"/>
      <c r="Q12" s="1310"/>
      <c r="R12" s="1310"/>
      <c r="S12" s="1310"/>
      <c r="T12" s="1310"/>
      <c r="U12" s="774"/>
      <c r="V12" s="774"/>
      <c r="X12" s="1115"/>
      <c r="Y12" s="1115"/>
      <c r="Z12" s="1115"/>
      <c r="AA12" s="1115"/>
      <c r="AB12" s="1115"/>
    </row>
    <row r="13" spans="1:34" s="533" customFormat="1" ht="11.55">
      <c r="A13" s="728"/>
      <c r="B13" s="728"/>
      <c r="C13" s="728"/>
      <c r="D13" s="728"/>
      <c r="E13" s="728"/>
      <c r="F13" s="728"/>
      <c r="G13" s="728"/>
      <c r="H13" s="728"/>
      <c r="L13" s="1300"/>
      <c r="M13" s="1300"/>
      <c r="N13" s="736"/>
      <c r="O13" s="724"/>
      <c r="P13" s="724"/>
      <c r="Q13" s="724"/>
      <c r="R13" s="724"/>
      <c r="S13" s="724"/>
      <c r="T13" s="724"/>
      <c r="U13" s="727" t="s">
        <v>366</v>
      </c>
      <c r="X13" s="728"/>
      <c r="Y13" s="728"/>
      <c r="Z13" s="728"/>
      <c r="AA13" s="728"/>
      <c r="AB13" s="728"/>
      <c r="AC13" s="728"/>
      <c r="AD13" s="728"/>
      <c r="AE13" s="728"/>
      <c r="AF13" s="728"/>
      <c r="AG13" s="728"/>
      <c r="AH13" s="728"/>
    </row>
    <row r="14" spans="1:34">
      <c r="J14" s="646"/>
      <c r="K14" s="646"/>
      <c r="L14" s="711"/>
      <c r="M14" s="711"/>
      <c r="N14" s="466"/>
      <c r="O14" s="1283"/>
      <c r="P14" s="1283"/>
      <c r="Q14" s="1283"/>
      <c r="R14" s="1283"/>
      <c r="S14" s="1283"/>
      <c r="T14" s="1283"/>
      <c r="U14" s="1283"/>
    </row>
    <row r="15" spans="1:34">
      <c r="J15" s="646"/>
      <c r="K15" s="646"/>
      <c r="L15" s="1232" t="s">
        <v>440</v>
      </c>
      <c r="M15" s="1232"/>
      <c r="N15" s="1232"/>
      <c r="O15" s="1232"/>
      <c r="P15" s="1232"/>
      <c r="Q15" s="1232"/>
      <c r="R15" s="1232"/>
      <c r="S15" s="1232"/>
      <c r="T15" s="1232"/>
      <c r="U15" s="1232"/>
      <c r="V15" s="1232"/>
      <c r="W15" s="1232" t="s">
        <v>441</v>
      </c>
    </row>
    <row r="16" spans="1:34" ht="14.3" customHeight="1">
      <c r="J16" s="646"/>
      <c r="K16" s="646"/>
      <c r="L16" s="1315" t="s">
        <v>87</v>
      </c>
      <c r="M16" s="1315" t="s">
        <v>597</v>
      </c>
      <c r="N16" s="624"/>
      <c r="O16" s="1284" t="s">
        <v>599</v>
      </c>
      <c r="P16" s="1285"/>
      <c r="Q16" s="1285"/>
      <c r="R16" s="1285"/>
      <c r="S16" s="1285"/>
      <c r="T16" s="1286"/>
      <c r="U16" s="1287" t="s">
        <v>334</v>
      </c>
      <c r="V16" s="1312" t="s">
        <v>269</v>
      </c>
      <c r="W16" s="1232"/>
    </row>
    <row r="17" spans="1:36" ht="14.3" customHeight="1">
      <c r="J17" s="646"/>
      <c r="K17" s="646"/>
      <c r="L17" s="1315"/>
      <c r="M17" s="1315"/>
      <c r="N17" s="625"/>
      <c r="O17" s="1290" t="s">
        <v>573</v>
      </c>
      <c r="P17" s="1292" t="s">
        <v>265</v>
      </c>
      <c r="Q17" s="1293"/>
      <c r="R17" s="1294" t="s">
        <v>610</v>
      </c>
      <c r="S17" s="1295"/>
      <c r="T17" s="1296"/>
      <c r="U17" s="1288"/>
      <c r="V17" s="1313"/>
      <c r="W17" s="1232"/>
    </row>
    <row r="18" spans="1:36" ht="33.799999999999997" customHeight="1">
      <c r="J18" s="646"/>
      <c r="K18" s="646"/>
      <c r="L18" s="1315"/>
      <c r="M18" s="1315"/>
      <c r="N18" s="626"/>
      <c r="O18" s="1291"/>
      <c r="P18" s="713" t="s">
        <v>574</v>
      </c>
      <c r="Q18" s="713" t="s">
        <v>5</v>
      </c>
      <c r="R18" s="737" t="s">
        <v>268</v>
      </c>
      <c r="S18" s="1297" t="s">
        <v>267</v>
      </c>
      <c r="T18" s="1298"/>
      <c r="U18" s="1289"/>
      <c r="V18" s="1314"/>
      <c r="W18" s="1232"/>
    </row>
    <row r="19" spans="1:36">
      <c r="J19" s="646"/>
      <c r="K19" s="532">
        <v>1</v>
      </c>
      <c r="L19" s="610" t="s">
        <v>88</v>
      </c>
      <c r="M19" s="610" t="s">
        <v>47</v>
      </c>
      <c r="N19" s="612" t="str">
        <f ca="1">OFFSET(N19,0,-1)</f>
        <v>2</v>
      </c>
      <c r="O19" s="735">
        <f ca="1">OFFSET(O19,0,-1)+1</f>
        <v>3</v>
      </c>
      <c r="P19" s="735">
        <f ca="1">OFFSET(P19,0,-1)+1</f>
        <v>4</v>
      </c>
      <c r="Q19" s="735">
        <f ca="1">OFFSET(Q19,0,-1)+1</f>
        <v>5</v>
      </c>
      <c r="R19" s="735">
        <f ca="1">OFFSET(R19,0,-1)+1</f>
        <v>6</v>
      </c>
      <c r="S19" s="1279">
        <f ca="1">OFFSET(S19,0,-1)+1</f>
        <v>7</v>
      </c>
      <c r="T19" s="1279"/>
      <c r="U19" s="735">
        <f ca="1">OFFSET(U19,0,-2)+1</f>
        <v>8</v>
      </c>
      <c r="V19" s="612">
        <f ca="1">OFFSET(V19,0,-1)</f>
        <v>8</v>
      </c>
      <c r="W19" s="735">
        <f ca="1">OFFSET(W19,0,-1)+1</f>
        <v>9</v>
      </c>
    </row>
    <row r="20" spans="1:36" ht="23.1">
      <c r="A20" s="1301">
        <v>1</v>
      </c>
      <c r="B20" s="825"/>
      <c r="C20" s="825"/>
      <c r="D20" s="825"/>
      <c r="E20" s="826"/>
      <c r="F20" s="827"/>
      <c r="G20" s="827"/>
      <c r="H20" s="827"/>
      <c r="I20" s="828"/>
      <c r="J20" s="823"/>
      <c r="K20" s="830"/>
      <c r="L20" s="738">
        <f>mergeValue(A20)</f>
        <v>1</v>
      </c>
      <c r="M20" s="604" t="s">
        <v>18</v>
      </c>
      <c r="N20" s="609"/>
      <c r="O20" s="1302"/>
      <c r="P20" s="1302"/>
      <c r="Q20" s="1302"/>
      <c r="R20" s="1302"/>
      <c r="S20" s="1302"/>
      <c r="T20" s="1302"/>
      <c r="U20" s="1302"/>
      <c r="V20" s="1302"/>
      <c r="W20" s="1123" t="s">
        <v>713</v>
      </c>
      <c r="Y20" s="771"/>
      <c r="Z20" s="771" t="str">
        <f t="shared" ref="Z20:Z33" si="0">IF(M20="","",M20 )</f>
        <v>Наименование тарифа</v>
      </c>
      <c r="AA20" s="771"/>
      <c r="AB20" s="771"/>
      <c r="AC20" s="771"/>
      <c r="AI20" s="753"/>
      <c r="AJ20" s="753"/>
    </row>
    <row r="21" spans="1:36" ht="23.1">
      <c r="A21" s="1301"/>
      <c r="B21" s="1301">
        <v>1</v>
      </c>
      <c r="C21" s="825"/>
      <c r="D21" s="825"/>
      <c r="E21" s="827"/>
      <c r="F21" s="827"/>
      <c r="G21" s="827"/>
      <c r="H21" s="827"/>
      <c r="I21" s="822"/>
      <c r="J21" s="821"/>
      <c r="K21" s="824"/>
      <c r="L21" s="738" t="str">
        <f>mergeValue(A21) &amp;"."&amp; mergeValue(B21)</f>
        <v>1.1</v>
      </c>
      <c r="M21" s="652" t="s">
        <v>14</v>
      </c>
      <c r="N21" s="609"/>
      <c r="O21" s="1302"/>
      <c r="P21" s="1302"/>
      <c r="Q21" s="1302"/>
      <c r="R21" s="1302"/>
      <c r="S21" s="1302"/>
      <c r="T21" s="1302"/>
      <c r="U21" s="1302"/>
      <c r="V21" s="1302"/>
      <c r="W21" s="1123" t="s">
        <v>454</v>
      </c>
      <c r="Y21" s="771"/>
      <c r="Z21" s="771" t="str">
        <f t="shared" si="0"/>
        <v>Территория действия тарифа</v>
      </c>
      <c r="AA21" s="771"/>
      <c r="AB21" s="771"/>
      <c r="AC21" s="771"/>
      <c r="AI21" s="753"/>
      <c r="AJ21" s="753"/>
    </row>
    <row r="22" spans="1:36" ht="23.1">
      <c r="A22" s="1301"/>
      <c r="B22" s="1301"/>
      <c r="C22" s="1301">
        <v>1</v>
      </c>
      <c r="D22" s="825"/>
      <c r="E22" s="827"/>
      <c r="F22" s="827"/>
      <c r="G22" s="827"/>
      <c r="H22" s="827"/>
      <c r="I22" s="829"/>
      <c r="J22" s="821"/>
      <c r="K22" s="824"/>
      <c r="L22" s="738" t="str">
        <f>mergeValue(A22) &amp;"."&amp; mergeValue(B22)&amp;"."&amp; mergeValue(C22)</f>
        <v>1.1.1</v>
      </c>
      <c r="M22" s="653" t="s">
        <v>6</v>
      </c>
      <c r="N22" s="609"/>
      <c r="O22" s="1302"/>
      <c r="P22" s="1302"/>
      <c r="Q22" s="1302"/>
      <c r="R22" s="1302"/>
      <c r="S22" s="1302"/>
      <c r="T22" s="1302"/>
      <c r="U22" s="1302"/>
      <c r="V22" s="1302"/>
      <c r="W22" s="1123" t="s">
        <v>595</v>
      </c>
      <c r="Y22" s="771"/>
      <c r="Z22" s="771" t="str">
        <f t="shared" si="0"/>
        <v xml:space="preserve">Наименование системы теплоснабжения </v>
      </c>
      <c r="AA22" s="771"/>
      <c r="AB22" s="771"/>
      <c r="AC22" s="771"/>
      <c r="AI22" s="753"/>
      <c r="AJ22" s="753"/>
    </row>
    <row r="23" spans="1:36" ht="23.1">
      <c r="A23" s="1301"/>
      <c r="B23" s="1301"/>
      <c r="C23" s="1301"/>
      <c r="D23" s="1301">
        <v>1</v>
      </c>
      <c r="E23" s="827"/>
      <c r="F23" s="827"/>
      <c r="G23" s="827"/>
      <c r="H23" s="827"/>
      <c r="I23" s="829"/>
      <c r="J23" s="821"/>
      <c r="K23" s="824"/>
      <c r="L23" s="738" t="str">
        <f>mergeValue(A23) &amp;"."&amp; mergeValue(B23)&amp;"."&amp; mergeValue(C23)&amp;"."&amp; mergeValue(D23)</f>
        <v>1.1.1.1</v>
      </c>
      <c r="M23" s="654" t="s">
        <v>20</v>
      </c>
      <c r="N23" s="609"/>
      <c r="O23" s="1302"/>
      <c r="P23" s="1302"/>
      <c r="Q23" s="1302"/>
      <c r="R23" s="1302"/>
      <c r="S23" s="1302"/>
      <c r="T23" s="1302"/>
      <c r="U23" s="1302"/>
      <c r="V23" s="1302"/>
      <c r="W23" s="1123" t="s">
        <v>596</v>
      </c>
      <c r="Y23" s="771"/>
      <c r="Z23" s="771" t="str">
        <f t="shared" si="0"/>
        <v xml:space="preserve">Источник тепловой энергии  </v>
      </c>
      <c r="AA23" s="771"/>
      <c r="AB23" s="771"/>
      <c r="AC23" s="771"/>
      <c r="AI23" s="753"/>
      <c r="AJ23" s="753"/>
    </row>
    <row r="24" spans="1:36" ht="80.849999999999994">
      <c r="A24" s="1301"/>
      <c r="B24" s="1301"/>
      <c r="C24" s="1301"/>
      <c r="D24" s="1301"/>
      <c r="E24" s="1301">
        <v>1</v>
      </c>
      <c r="F24" s="827"/>
      <c r="G24" s="827"/>
      <c r="H24" s="825">
        <v>1</v>
      </c>
      <c r="I24" s="1301">
        <v>1</v>
      </c>
      <c r="J24" s="827"/>
      <c r="K24" s="832"/>
      <c r="L24" s="738" t="str">
        <f>mergeValue(A24) &amp;"."&amp; mergeValue(B24)&amp;"."&amp; mergeValue(C24)&amp;"."&amp; mergeValue(D24)&amp;"."&amp; mergeValue(E24)</f>
        <v>1.1.1.1.1</v>
      </c>
      <c r="M24" s="518" t="s">
        <v>7</v>
      </c>
      <c r="N24" s="609"/>
      <c r="O24" s="1303"/>
      <c r="P24" s="1303"/>
      <c r="Q24" s="1303"/>
      <c r="R24" s="1303"/>
      <c r="S24" s="1303"/>
      <c r="T24" s="1303"/>
      <c r="U24" s="1303"/>
      <c r="V24" s="1303"/>
      <c r="W24" s="1123" t="s">
        <v>714</v>
      </c>
      <c r="Y24" s="771"/>
      <c r="Z24" s="771" t="str">
        <f t="shared" si="0"/>
        <v>Схема подключения теплопотребляющей установки к коллектору источника тепловой энергии</v>
      </c>
      <c r="AA24" s="771"/>
      <c r="AB24" s="771"/>
      <c r="AC24" s="771"/>
      <c r="AI24" s="753"/>
      <c r="AJ24" s="753"/>
    </row>
    <row r="25" spans="1:36" ht="46.2">
      <c r="A25" s="1301"/>
      <c r="B25" s="1301"/>
      <c r="C25" s="1301"/>
      <c r="D25" s="1301"/>
      <c r="E25" s="1301"/>
      <c r="F25" s="1301">
        <v>1</v>
      </c>
      <c r="G25" s="825"/>
      <c r="H25" s="825"/>
      <c r="I25" s="1301"/>
      <c r="J25" s="1301">
        <v>1</v>
      </c>
      <c r="K25" s="833"/>
      <c r="L25" s="738" t="str">
        <f>mergeValue(A25) &amp;"."&amp; mergeValue(B25)&amp;"."&amp; mergeValue(C25)&amp;"."&amp; mergeValue(D25)&amp;"."&amp; mergeValue(E25)&amp;"."&amp; mergeValue(F25)</f>
        <v>1.1.1.1.1.1</v>
      </c>
      <c r="M25" s="519" t="s">
        <v>8</v>
      </c>
      <c r="N25" s="609"/>
      <c r="O25" s="1303"/>
      <c r="P25" s="1303"/>
      <c r="Q25" s="1303"/>
      <c r="R25" s="1303"/>
      <c r="S25" s="1303"/>
      <c r="T25" s="1303"/>
      <c r="U25" s="1303"/>
      <c r="V25" s="1303"/>
      <c r="W25" s="1123" t="s">
        <v>715</v>
      </c>
      <c r="Y25" s="771"/>
      <c r="Z25" s="771" t="str">
        <f t="shared" si="0"/>
        <v>Группа потребителей</v>
      </c>
      <c r="AA25" s="771"/>
      <c r="AB25" s="771"/>
      <c r="AC25" s="771"/>
      <c r="AI25" s="753"/>
      <c r="AJ25" s="753"/>
    </row>
    <row r="26" spans="1:36" ht="122.1" customHeight="1">
      <c r="A26" s="1301"/>
      <c r="B26" s="1301"/>
      <c r="C26" s="1301"/>
      <c r="D26" s="1301"/>
      <c r="E26" s="1301"/>
      <c r="F26" s="1301"/>
      <c r="G26" s="825">
        <v>1</v>
      </c>
      <c r="H26" s="825"/>
      <c r="I26" s="1301"/>
      <c r="J26" s="1301"/>
      <c r="K26" s="833">
        <v>1</v>
      </c>
      <c r="L26" s="738" t="str">
        <f>mergeValue(A26) &amp;"."&amp; mergeValue(B26)&amp;"."&amp; mergeValue(C26)&amp;"."&amp; mergeValue(D26)&amp;"."&amp; mergeValue(E26)&amp;"."&amp; mergeValue(F26)&amp;"."&amp; mergeValue(G26)</f>
        <v>1.1.1.1.1.1.1</v>
      </c>
      <c r="M26" s="1082"/>
      <c r="N26" s="609"/>
      <c r="O26" s="720"/>
      <c r="P26" s="720"/>
      <c r="Q26" s="1034"/>
      <c r="R26" s="1281"/>
      <c r="S26" s="1282" t="s">
        <v>80</v>
      </c>
      <c r="T26" s="1281"/>
      <c r="U26" s="1282" t="s">
        <v>81</v>
      </c>
      <c r="V26" s="720"/>
      <c r="W26" s="1307" t="s">
        <v>716</v>
      </c>
      <c r="X26" s="753" t="str">
        <f>strCheckDate(O27:V27)</f>
        <v/>
      </c>
      <c r="Y26" s="771"/>
      <c r="Z26" s="771" t="str">
        <f t="shared" si="0"/>
        <v/>
      </c>
      <c r="AA26" s="771"/>
      <c r="AB26" s="771"/>
      <c r="AC26" s="771"/>
      <c r="AI26" s="753"/>
      <c r="AJ26" s="753"/>
    </row>
    <row r="27" spans="1:36" ht="11.55" hidden="1">
      <c r="A27" s="1301"/>
      <c r="B27" s="1301"/>
      <c r="C27" s="1301"/>
      <c r="D27" s="1301"/>
      <c r="E27" s="1301"/>
      <c r="F27" s="1301"/>
      <c r="G27" s="825"/>
      <c r="H27" s="825"/>
      <c r="I27" s="1301"/>
      <c r="J27" s="1301"/>
      <c r="K27" s="833"/>
      <c r="L27" s="746"/>
      <c r="M27" s="609"/>
      <c r="N27" s="609"/>
      <c r="O27" s="720"/>
      <c r="P27" s="720"/>
      <c r="Q27" s="726" t="str">
        <f>R26 &amp; "-" &amp; T26</f>
        <v>-</v>
      </c>
      <c r="R27" s="1281"/>
      <c r="S27" s="1282"/>
      <c r="T27" s="1281"/>
      <c r="U27" s="1282"/>
      <c r="V27" s="720"/>
      <c r="W27" s="1308"/>
      <c r="Y27" s="771"/>
      <c r="Z27" s="771" t="str">
        <f t="shared" si="0"/>
        <v/>
      </c>
      <c r="AA27" s="771"/>
      <c r="AB27" s="771"/>
      <c r="AC27" s="771"/>
      <c r="AI27" s="753"/>
      <c r="AJ27" s="753"/>
    </row>
    <row r="28" spans="1:36" ht="14.95" customHeight="1">
      <c r="A28" s="1301"/>
      <c r="B28" s="1301"/>
      <c r="C28" s="1301"/>
      <c r="D28" s="1301"/>
      <c r="E28" s="1301"/>
      <c r="F28" s="1301"/>
      <c r="G28" s="827"/>
      <c r="H28" s="825"/>
      <c r="I28" s="1301"/>
      <c r="J28" s="1301"/>
      <c r="K28" s="832"/>
      <c r="L28" s="648"/>
      <c r="M28" s="521" t="s">
        <v>23</v>
      </c>
      <c r="N28" s="722"/>
      <c r="O28" s="722"/>
      <c r="P28" s="722"/>
      <c r="Q28" s="722"/>
      <c r="R28" s="722"/>
      <c r="S28" s="722"/>
      <c r="T28" s="722"/>
      <c r="U28" s="722"/>
      <c r="V28" s="719"/>
      <c r="W28" s="1309"/>
      <c r="Y28" s="771"/>
      <c r="Z28" s="771" t="str">
        <f t="shared" si="0"/>
        <v>Добавить вид теплоносителя (параметры теплоносителя)</v>
      </c>
      <c r="AA28" s="771"/>
      <c r="AB28" s="771"/>
      <c r="AC28" s="771"/>
      <c r="AI28" s="753"/>
      <c r="AJ28" s="753"/>
    </row>
    <row r="29" spans="1:36" ht="14.95" customHeight="1">
      <c r="A29" s="1301"/>
      <c r="B29" s="1301"/>
      <c r="C29" s="1301"/>
      <c r="D29" s="1301"/>
      <c r="E29" s="1301"/>
      <c r="F29" s="827"/>
      <c r="G29" s="827"/>
      <c r="H29" s="825"/>
      <c r="I29" s="1301"/>
      <c r="J29" s="827"/>
      <c r="K29" s="832"/>
      <c r="L29" s="648"/>
      <c r="M29" s="520" t="s">
        <v>9</v>
      </c>
      <c r="N29" s="722"/>
      <c r="O29" s="722"/>
      <c r="P29" s="722"/>
      <c r="Q29" s="722"/>
      <c r="R29" s="722"/>
      <c r="S29" s="722"/>
      <c r="T29" s="722"/>
      <c r="U29" s="721"/>
      <c r="V29" s="722"/>
      <c r="W29" s="628"/>
      <c r="Y29" s="771"/>
      <c r="Z29" s="771" t="str">
        <f t="shared" si="0"/>
        <v>Добавить группу потребителей</v>
      </c>
      <c r="AA29" s="771"/>
      <c r="AB29" s="771"/>
      <c r="AC29" s="771"/>
      <c r="AI29" s="753"/>
      <c r="AJ29" s="753"/>
    </row>
    <row r="30" spans="1:36" ht="14.95" customHeight="1">
      <c r="A30" s="1301"/>
      <c r="B30" s="1301"/>
      <c r="C30" s="1301"/>
      <c r="D30" s="1301"/>
      <c r="E30" s="831"/>
      <c r="F30" s="827"/>
      <c r="G30" s="827"/>
      <c r="H30" s="827"/>
      <c r="I30" s="823"/>
      <c r="J30" s="820"/>
      <c r="K30" s="830"/>
      <c r="L30" s="648"/>
      <c r="M30" s="717" t="s">
        <v>10</v>
      </c>
      <c r="N30" s="722"/>
      <c r="O30" s="722"/>
      <c r="P30" s="722"/>
      <c r="Q30" s="722"/>
      <c r="R30" s="722"/>
      <c r="S30" s="722"/>
      <c r="T30" s="722"/>
      <c r="U30" s="721"/>
      <c r="V30" s="722"/>
      <c r="W30" s="628"/>
      <c r="Y30" s="771"/>
      <c r="Z30" s="771" t="str">
        <f t="shared" si="0"/>
        <v>Добавить схему подключения</v>
      </c>
      <c r="AA30" s="771"/>
      <c r="AB30" s="771"/>
      <c r="AC30" s="771"/>
      <c r="AI30" s="753"/>
      <c r="AJ30" s="753"/>
    </row>
    <row r="31" spans="1:36" ht="14.95" customHeight="1">
      <c r="A31" s="1301"/>
      <c r="B31" s="1301"/>
      <c r="C31" s="1301"/>
      <c r="D31" s="831"/>
      <c r="E31" s="831"/>
      <c r="F31" s="827"/>
      <c r="G31" s="827"/>
      <c r="H31" s="827"/>
      <c r="I31" s="823"/>
      <c r="J31" s="820"/>
      <c r="K31" s="830"/>
      <c r="L31" s="648"/>
      <c r="M31" s="716" t="s">
        <v>15</v>
      </c>
      <c r="N31" s="722"/>
      <c r="O31" s="722"/>
      <c r="P31" s="722"/>
      <c r="Q31" s="722"/>
      <c r="R31" s="722"/>
      <c r="S31" s="722"/>
      <c r="T31" s="722"/>
      <c r="U31" s="721"/>
      <c r="V31" s="722"/>
      <c r="W31" s="628"/>
      <c r="Y31" s="771"/>
      <c r="Z31" s="771" t="str">
        <f t="shared" si="0"/>
        <v>Добавить источник тепловой энергии</v>
      </c>
      <c r="AA31" s="771"/>
      <c r="AB31" s="771"/>
      <c r="AC31" s="771"/>
      <c r="AI31" s="753"/>
      <c r="AJ31" s="753"/>
    </row>
    <row r="32" spans="1:36" ht="14.95" customHeight="1">
      <c r="A32" s="1301"/>
      <c r="B32" s="1301"/>
      <c r="C32" s="831"/>
      <c r="D32" s="831"/>
      <c r="E32" s="831"/>
      <c r="F32" s="831"/>
      <c r="G32" s="836"/>
      <c r="H32" s="823"/>
      <c r="I32" s="834"/>
      <c r="J32" s="820"/>
      <c r="K32" s="835"/>
      <c r="L32" s="648"/>
      <c r="M32" s="715" t="s">
        <v>16</v>
      </c>
      <c r="N32" s="722"/>
      <c r="O32" s="722"/>
      <c r="P32" s="722"/>
      <c r="Q32" s="722"/>
      <c r="R32" s="722"/>
      <c r="S32" s="722"/>
      <c r="T32" s="722"/>
      <c r="U32" s="721"/>
      <c r="V32" s="722"/>
      <c r="W32" s="628"/>
      <c r="Y32" s="771"/>
      <c r="Z32" s="771" t="str">
        <f t="shared" si="0"/>
        <v>Добавить наименование системы теплоснабжения</v>
      </c>
      <c r="AA32" s="771"/>
      <c r="AB32" s="771"/>
      <c r="AC32" s="771"/>
      <c r="AI32" s="753"/>
      <c r="AJ32" s="753"/>
    </row>
    <row r="33" spans="1:36" ht="14.95" customHeight="1">
      <c r="A33" s="1301"/>
      <c r="B33" s="831"/>
      <c r="C33" s="831"/>
      <c r="D33" s="831"/>
      <c r="E33" s="831"/>
      <c r="F33" s="831"/>
      <c r="G33" s="836"/>
      <c r="H33" s="823"/>
      <c r="I33" s="823"/>
      <c r="J33" s="820"/>
      <c r="K33" s="830"/>
      <c r="L33" s="648"/>
      <c r="M33" s="690" t="s">
        <v>17</v>
      </c>
      <c r="N33" s="722"/>
      <c r="O33" s="722"/>
      <c r="P33" s="722"/>
      <c r="Q33" s="722"/>
      <c r="R33" s="722"/>
      <c r="S33" s="722"/>
      <c r="T33" s="722"/>
      <c r="U33" s="721"/>
      <c r="V33" s="722"/>
      <c r="W33" s="628"/>
      <c r="Y33" s="771"/>
      <c r="Z33" s="771" t="str">
        <f t="shared" si="0"/>
        <v>Добавить территорию действия тарифа</v>
      </c>
      <c r="AA33" s="771"/>
      <c r="AB33" s="771"/>
      <c r="AC33" s="771"/>
      <c r="AI33" s="753"/>
      <c r="AJ33" s="753"/>
    </row>
    <row r="34" spans="1:36" s="699" customFormat="1" ht="14.95" customHeight="1">
      <c r="A34" s="819"/>
      <c r="B34" s="819"/>
      <c r="C34" s="819"/>
      <c r="D34" s="819"/>
      <c r="E34" s="819"/>
      <c r="F34" s="819"/>
      <c r="G34" s="819"/>
      <c r="H34" s="819"/>
      <c r="I34" s="819"/>
      <c r="J34" s="819"/>
      <c r="K34" s="819"/>
      <c r="L34" s="456"/>
      <c r="M34" s="693" t="s">
        <v>303</v>
      </c>
      <c r="N34" s="722"/>
      <c r="O34" s="722"/>
      <c r="P34" s="722"/>
      <c r="Q34" s="722"/>
      <c r="R34" s="722"/>
      <c r="S34" s="722"/>
      <c r="T34" s="722"/>
      <c r="U34" s="721"/>
      <c r="V34" s="722"/>
      <c r="W34" s="628"/>
      <c r="X34" s="679"/>
      <c r="Y34" s="679"/>
      <c r="Z34" s="679"/>
      <c r="AA34" s="679"/>
      <c r="AB34" s="679"/>
      <c r="AC34" s="679"/>
      <c r="AD34" s="679"/>
      <c r="AE34" s="679"/>
      <c r="AF34" s="679"/>
      <c r="AG34" s="679"/>
      <c r="AH34" s="679"/>
    </row>
    <row r="35" spans="1:36" ht="11.55">
      <c r="A35" s="745"/>
      <c r="B35" s="745"/>
      <c r="C35" s="745"/>
      <c r="D35" s="745"/>
      <c r="E35" s="745"/>
      <c r="F35" s="745"/>
      <c r="G35" s="745"/>
      <c r="H35" s="745"/>
      <c r="I35" s="745"/>
      <c r="J35" s="745"/>
      <c r="K35" s="745"/>
      <c r="X35" s="745"/>
      <c r="Y35" s="745"/>
      <c r="Z35" s="745"/>
      <c r="AA35" s="745"/>
      <c r="AB35" s="745"/>
      <c r="AC35" s="745"/>
      <c r="AD35" s="745"/>
      <c r="AE35" s="745"/>
      <c r="AF35" s="745"/>
      <c r="AG35" s="745"/>
      <c r="AH35" s="745"/>
    </row>
    <row r="36" spans="1:36" ht="105.8" customHeight="1">
      <c r="L36" s="1">
        <v>1</v>
      </c>
      <c r="M36" s="1273" t="s">
        <v>717</v>
      </c>
      <c r="N36" s="1273"/>
      <c r="O36" s="1273"/>
      <c r="P36" s="1273"/>
      <c r="Q36" s="1273"/>
      <c r="R36" s="1273"/>
      <c r="S36" s="1273"/>
      <c r="T36" s="1273"/>
      <c r="U36" s="1273"/>
      <c r="V36" s="1273"/>
      <c r="W36" s="1273"/>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3.6"/>
  <cols>
    <col min="1" max="1" width="3.7109375" style="554" hidden="1" customWidth="1"/>
    <col min="2" max="4" width="3.7109375" style="548" hidden="1" customWidth="1"/>
    <col min="5" max="5" width="3.7109375" style="494" customWidth="1"/>
    <col min="6" max="6" width="9.7109375" style="487" customWidth="1"/>
    <col min="7" max="7" width="37.7109375" style="487" customWidth="1"/>
    <col min="8" max="8" width="66.85546875" style="487" customWidth="1"/>
    <col min="9" max="9" width="115.7109375" style="487" customWidth="1"/>
    <col min="10" max="11" width="10.5703125" style="548"/>
    <col min="12" max="12" width="11.140625" style="548" customWidth="1"/>
    <col min="13" max="20" width="10.5703125" style="548"/>
    <col min="21" max="16384" width="10.5703125" style="487"/>
  </cols>
  <sheetData>
    <row r="1" spans="1:20" ht="3.1" customHeight="1">
      <c r="A1" s="554" t="s">
        <v>178</v>
      </c>
    </row>
    <row r="2" spans="1:20" ht="23.1">
      <c r="F2" s="1274" t="s">
        <v>465</v>
      </c>
      <c r="G2" s="1275"/>
      <c r="H2" s="1276"/>
      <c r="I2" s="603"/>
    </row>
    <row r="3" spans="1:20" ht="3.1" customHeight="1"/>
    <row r="4" spans="1:20" s="533" customFormat="1" ht="11.55">
      <c r="A4" s="553"/>
      <c r="B4" s="553"/>
      <c r="C4" s="553"/>
      <c r="D4" s="553"/>
      <c r="F4" s="1232" t="s">
        <v>440</v>
      </c>
      <c r="G4" s="1232"/>
      <c r="H4" s="1232"/>
      <c r="I4" s="1277" t="s">
        <v>441</v>
      </c>
      <c r="J4" s="553"/>
      <c r="K4" s="553"/>
      <c r="L4" s="553"/>
      <c r="M4" s="553"/>
      <c r="N4" s="553"/>
      <c r="O4" s="553"/>
      <c r="P4" s="553"/>
      <c r="Q4" s="553"/>
      <c r="R4" s="553"/>
      <c r="S4" s="553"/>
      <c r="T4" s="553"/>
    </row>
    <row r="5" spans="1:20" s="533" customFormat="1" ht="11.25" customHeight="1">
      <c r="A5" s="553"/>
      <c r="B5" s="553"/>
      <c r="C5" s="553"/>
      <c r="D5" s="553"/>
      <c r="F5" s="569" t="s">
        <v>87</v>
      </c>
      <c r="G5" s="581" t="s">
        <v>443</v>
      </c>
      <c r="H5" s="568" t="s">
        <v>434</v>
      </c>
      <c r="I5" s="1277"/>
      <c r="J5" s="553"/>
      <c r="K5" s="553"/>
      <c r="L5" s="553"/>
      <c r="M5" s="553"/>
      <c r="N5" s="553"/>
      <c r="O5" s="553"/>
      <c r="P5" s="553"/>
      <c r="Q5" s="553"/>
      <c r="R5" s="553"/>
      <c r="S5" s="553"/>
      <c r="T5" s="553"/>
    </row>
    <row r="6" spans="1:20" s="533" customFormat="1" ht="12.1" customHeight="1">
      <c r="A6" s="553"/>
      <c r="B6" s="553"/>
      <c r="C6" s="553"/>
      <c r="D6" s="553"/>
      <c r="F6" s="570" t="s">
        <v>88</v>
      </c>
      <c r="G6" s="572">
        <v>2</v>
      </c>
      <c r="H6" s="573">
        <v>3</v>
      </c>
      <c r="I6" s="571">
        <v>4</v>
      </c>
      <c r="J6" s="553">
        <v>4</v>
      </c>
      <c r="K6" s="553"/>
      <c r="L6" s="553"/>
      <c r="M6" s="553"/>
      <c r="N6" s="553"/>
      <c r="O6" s="553"/>
      <c r="P6" s="553"/>
      <c r="Q6" s="553"/>
      <c r="R6" s="553"/>
      <c r="S6" s="553"/>
      <c r="T6" s="553"/>
    </row>
    <row r="7" spans="1:20" s="533" customFormat="1" ht="19.05">
      <c r="A7" s="553"/>
      <c r="B7" s="553"/>
      <c r="C7" s="553"/>
      <c r="D7" s="553"/>
      <c r="F7" s="579">
        <v>1</v>
      </c>
      <c r="G7" s="595" t="s">
        <v>466</v>
      </c>
      <c r="H7" s="567" t="str">
        <f>IF(dateCh="","",dateCh)</f>
        <v>02.05.2023</v>
      </c>
      <c r="I7" s="544" t="s">
        <v>467</v>
      </c>
      <c r="J7" s="578"/>
      <c r="K7" s="553"/>
      <c r="L7" s="553"/>
      <c r="M7" s="553"/>
      <c r="N7" s="553"/>
      <c r="O7" s="553"/>
      <c r="P7" s="553"/>
      <c r="Q7" s="553"/>
      <c r="R7" s="553"/>
      <c r="S7" s="553"/>
      <c r="T7" s="553"/>
    </row>
    <row r="8" spans="1:20" s="533" customFormat="1" ht="46.2">
      <c r="A8" s="1278">
        <v>1</v>
      </c>
      <c r="B8" s="553"/>
      <c r="C8" s="553"/>
      <c r="D8" s="553"/>
      <c r="F8" s="579" t="str">
        <f>"2." &amp;mergeValue(A8)</f>
        <v>2.1</v>
      </c>
      <c r="G8" s="595" t="s">
        <v>468</v>
      </c>
      <c r="H8" s="567"/>
      <c r="I8" s="544" t="s">
        <v>563</v>
      </c>
      <c r="J8" s="578"/>
      <c r="K8" s="553"/>
      <c r="L8" s="553"/>
      <c r="M8" s="553"/>
      <c r="N8" s="553"/>
      <c r="O8" s="553"/>
      <c r="P8" s="553"/>
      <c r="Q8" s="553"/>
      <c r="R8" s="553"/>
      <c r="S8" s="553"/>
      <c r="T8" s="553"/>
    </row>
    <row r="9" spans="1:20" s="533" customFormat="1" ht="23.1">
      <c r="A9" s="1278"/>
      <c r="B9" s="553"/>
      <c r="C9" s="553"/>
      <c r="D9" s="553"/>
      <c r="F9" s="579" t="str">
        <f>"3." &amp;mergeValue(A9)</f>
        <v>3.1</v>
      </c>
      <c r="G9" s="595" t="s">
        <v>469</v>
      </c>
      <c r="H9" s="567"/>
      <c r="I9" s="544" t="s">
        <v>561</v>
      </c>
      <c r="J9" s="578"/>
      <c r="K9" s="553"/>
      <c r="L9" s="553"/>
      <c r="M9" s="553"/>
      <c r="N9" s="553"/>
      <c r="O9" s="553"/>
      <c r="P9" s="553"/>
      <c r="Q9" s="553"/>
      <c r="R9" s="553"/>
      <c r="S9" s="553"/>
      <c r="T9" s="553"/>
    </row>
    <row r="10" spans="1:20" s="533" customFormat="1" ht="23.1">
      <c r="A10" s="1278"/>
      <c r="B10" s="553"/>
      <c r="C10" s="553"/>
      <c r="D10" s="553"/>
      <c r="F10" s="579" t="str">
        <f>"4."&amp;mergeValue(A10)</f>
        <v>4.1</v>
      </c>
      <c r="G10" s="595" t="s">
        <v>470</v>
      </c>
      <c r="H10" s="568" t="s">
        <v>444</v>
      </c>
      <c r="I10" s="544"/>
      <c r="J10" s="578"/>
      <c r="K10" s="553"/>
      <c r="L10" s="553"/>
      <c r="M10" s="553"/>
      <c r="N10" s="553"/>
      <c r="O10" s="553"/>
      <c r="P10" s="553"/>
      <c r="Q10" s="553"/>
      <c r="R10" s="553"/>
      <c r="S10" s="553"/>
      <c r="T10" s="553"/>
    </row>
    <row r="11" spans="1:20" s="533" customFormat="1" ht="19.05">
      <c r="A11" s="1278"/>
      <c r="B11" s="1278">
        <v>1</v>
      </c>
      <c r="C11" s="586"/>
      <c r="D11" s="586"/>
      <c r="F11" s="579" t="str">
        <f>"4."&amp;mergeValue(A11) &amp;"."&amp;mergeValue(B11)</f>
        <v>4.1.1</v>
      </c>
      <c r="G11" s="574" t="s">
        <v>565</v>
      </c>
      <c r="H11" s="567" t="str">
        <f>IF(region_name="","",region_name)</f>
        <v>Курганская область</v>
      </c>
      <c r="I11" s="544" t="s">
        <v>473</v>
      </c>
      <c r="J11" s="578"/>
      <c r="K11" s="553"/>
      <c r="L11" s="553"/>
      <c r="M11" s="553"/>
      <c r="N11" s="553"/>
      <c r="O11" s="553"/>
      <c r="P11" s="553"/>
      <c r="Q11" s="553"/>
      <c r="R11" s="553"/>
      <c r="S11" s="553"/>
      <c r="T11" s="553"/>
    </row>
    <row r="12" spans="1:20" s="533" customFormat="1" ht="23.1">
      <c r="A12" s="1278"/>
      <c r="B12" s="1278"/>
      <c r="C12" s="1278">
        <v>1</v>
      </c>
      <c r="D12" s="586"/>
      <c r="F12" s="579" t="str">
        <f>"4."&amp;mergeValue(A12) &amp;"."&amp;mergeValue(B12)&amp;"."&amp;mergeValue(C12)</f>
        <v>4.1.1.1</v>
      </c>
      <c r="G12" s="585" t="s">
        <v>471</v>
      </c>
      <c r="H12" s="567"/>
      <c r="I12" s="544" t="s">
        <v>474</v>
      </c>
      <c r="J12" s="578"/>
      <c r="K12" s="553"/>
      <c r="L12" s="553"/>
      <c r="M12" s="553"/>
      <c r="N12" s="553"/>
      <c r="O12" s="553"/>
      <c r="P12" s="553"/>
      <c r="Q12" s="553"/>
      <c r="R12" s="553"/>
      <c r="S12" s="553"/>
      <c r="T12" s="553"/>
    </row>
    <row r="13" spans="1:20" s="533" customFormat="1" ht="39.1" customHeight="1">
      <c r="A13" s="1278"/>
      <c r="B13" s="1278"/>
      <c r="C13" s="1278"/>
      <c r="D13" s="586">
        <v>1</v>
      </c>
      <c r="F13" s="579" t="str">
        <f>"4."&amp;mergeValue(A13) &amp;"."&amp;mergeValue(B13)&amp;"."&amp;mergeValue(C13)&amp;"."&amp;mergeValue(D13)</f>
        <v>4.1.1.1.1</v>
      </c>
      <c r="G13" s="596" t="s">
        <v>472</v>
      </c>
      <c r="H13" s="567"/>
      <c r="I13" s="1316" t="s">
        <v>564</v>
      </c>
      <c r="J13" s="578"/>
      <c r="K13" s="553"/>
      <c r="L13" s="553"/>
      <c r="M13" s="553"/>
      <c r="N13" s="553"/>
      <c r="O13" s="553"/>
      <c r="P13" s="553"/>
      <c r="Q13" s="553"/>
      <c r="R13" s="553"/>
      <c r="S13" s="553"/>
      <c r="T13" s="553"/>
    </row>
    <row r="14" spans="1:20" s="533" customFormat="1" ht="19.05">
      <c r="A14" s="1278"/>
      <c r="B14" s="1278"/>
      <c r="C14" s="1278"/>
      <c r="D14" s="586"/>
      <c r="F14" s="582"/>
      <c r="G14" s="514" t="s">
        <v>3</v>
      </c>
      <c r="H14" s="587"/>
      <c r="I14" s="1316"/>
      <c r="J14" s="578"/>
      <c r="K14" s="553"/>
      <c r="L14" s="553"/>
      <c r="M14" s="553"/>
      <c r="N14" s="553"/>
      <c r="O14" s="553"/>
      <c r="P14" s="553"/>
      <c r="Q14" s="553"/>
      <c r="R14" s="553"/>
      <c r="S14" s="553"/>
      <c r="T14" s="553"/>
    </row>
    <row r="15" spans="1:20" s="533" customFormat="1" ht="19.05">
      <c r="A15" s="1278"/>
      <c r="B15" s="1278"/>
      <c r="C15" s="586"/>
      <c r="D15" s="586"/>
      <c r="F15" s="597"/>
      <c r="G15" s="540" t="s">
        <v>396</v>
      </c>
      <c r="H15" s="598"/>
      <c r="I15" s="599"/>
      <c r="J15" s="578"/>
      <c r="K15" s="553"/>
      <c r="L15" s="553"/>
      <c r="M15" s="553"/>
      <c r="N15" s="553"/>
      <c r="O15" s="553"/>
      <c r="P15" s="553"/>
      <c r="Q15" s="553"/>
      <c r="R15" s="553"/>
      <c r="S15" s="553"/>
      <c r="T15" s="553"/>
    </row>
    <row r="16" spans="1:20" s="533" customFormat="1" ht="19.05">
      <c r="A16" s="1278"/>
      <c r="B16" s="553"/>
      <c r="C16" s="553"/>
      <c r="D16" s="553"/>
      <c r="F16" s="582"/>
      <c r="G16" s="522" t="s">
        <v>478</v>
      </c>
      <c r="H16" s="583"/>
      <c r="I16" s="584"/>
      <c r="J16" s="578"/>
      <c r="K16" s="553"/>
      <c r="L16" s="553"/>
      <c r="M16" s="553"/>
      <c r="N16" s="553"/>
      <c r="O16" s="553"/>
      <c r="P16" s="553"/>
      <c r="Q16" s="553"/>
      <c r="R16" s="553"/>
      <c r="S16" s="553"/>
      <c r="T16" s="553"/>
    </row>
    <row r="17" spans="1:20" s="533" customFormat="1" ht="19.05">
      <c r="A17" s="553"/>
      <c r="B17" s="553"/>
      <c r="C17" s="553"/>
      <c r="D17" s="553"/>
      <c r="F17" s="582"/>
      <c r="G17" s="529" t="s">
        <v>477</v>
      </c>
      <c r="H17" s="583"/>
      <c r="I17" s="584"/>
      <c r="J17" s="578"/>
      <c r="K17" s="553"/>
      <c r="L17" s="553"/>
      <c r="M17" s="553"/>
      <c r="N17" s="553"/>
      <c r="O17" s="553"/>
      <c r="P17" s="553"/>
      <c r="Q17" s="553"/>
      <c r="R17" s="553"/>
      <c r="S17" s="553"/>
      <c r="T17" s="553"/>
    </row>
    <row r="18" spans="1:20" s="576" customFormat="1" ht="3.1" customHeight="1">
      <c r="A18" s="577"/>
      <c r="B18" s="577"/>
      <c r="C18" s="577"/>
      <c r="D18" s="577"/>
      <c r="F18" s="588"/>
      <c r="G18" s="589"/>
      <c r="H18" s="590"/>
      <c r="I18" s="591"/>
      <c r="J18" s="577"/>
      <c r="K18" s="577"/>
      <c r="L18" s="577"/>
      <c r="M18" s="577"/>
      <c r="N18" s="577"/>
      <c r="O18" s="577"/>
      <c r="P18" s="577"/>
      <c r="Q18" s="577"/>
      <c r="R18" s="577"/>
      <c r="S18" s="577"/>
      <c r="T18" s="577"/>
    </row>
    <row r="19" spans="1:20" s="576" customFormat="1" ht="14.95" customHeight="1">
      <c r="A19" s="577"/>
      <c r="B19" s="577"/>
      <c r="C19" s="577"/>
      <c r="D19" s="577"/>
      <c r="F19" s="575"/>
      <c r="G19" s="1273" t="s">
        <v>566</v>
      </c>
      <c r="H19" s="1273"/>
      <c r="I19" s="557"/>
      <c r="J19" s="577"/>
      <c r="K19" s="577"/>
      <c r="L19" s="577"/>
      <c r="M19" s="577"/>
      <c r="N19" s="577"/>
      <c r="O19" s="577"/>
      <c r="P19" s="577"/>
      <c r="Q19" s="577"/>
      <c r="R19" s="577"/>
      <c r="S19" s="577"/>
      <c r="T19" s="577"/>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3.6"/>
  <cols>
    <col min="1" max="6" width="10.5703125" style="176" hidden="1" customWidth="1"/>
    <col min="7" max="8" width="9.140625" style="474" hidden="1" customWidth="1"/>
    <col min="9" max="9" width="3.7109375" style="447" customWidth="1"/>
    <col min="10" max="11" width="3.7109375" style="446" customWidth="1"/>
    <col min="12" max="12" width="12.7109375" style="440" customWidth="1"/>
    <col min="13" max="13" width="44.7109375" style="440" customWidth="1"/>
    <col min="14" max="14" width="1.7109375" style="440" hidden="1" customWidth="1"/>
    <col min="15" max="15" width="23.7109375" style="440" customWidth="1"/>
    <col min="16" max="17" width="1.7109375" style="440" hidden="1" customWidth="1"/>
    <col min="18" max="18" width="11.7109375" style="440" customWidth="1"/>
    <col min="19" max="19" width="3.7109375" style="440" customWidth="1"/>
    <col min="20" max="20" width="11.7109375" style="440" customWidth="1"/>
    <col min="21" max="21" width="8.5703125" style="440" hidden="1" customWidth="1"/>
    <col min="22" max="22" width="4.7109375" style="440" customWidth="1"/>
    <col min="23" max="23" width="115.7109375" style="440" customWidth="1"/>
    <col min="24" max="33" width="10.5703125" style="464"/>
    <col min="34" max="256" width="10.5703125" style="440"/>
    <col min="257" max="264" width="0" style="440" hidden="1" customWidth="1"/>
    <col min="265" max="267" width="3.7109375" style="440" customWidth="1"/>
    <col min="268" max="268" width="12.7109375" style="440" customWidth="1"/>
    <col min="269" max="269" width="51.140625" style="440" customWidth="1"/>
    <col min="270" max="270" width="0" style="440" hidden="1" customWidth="1"/>
    <col min="271" max="271" width="18.7109375" style="440" customWidth="1"/>
    <col min="272" max="273" width="0" style="440" hidden="1" customWidth="1"/>
    <col min="274" max="274" width="11.7109375" style="440" customWidth="1"/>
    <col min="275" max="275" width="6.42578125" style="440" bestFit="1" customWidth="1"/>
    <col min="276" max="276" width="11.7109375" style="440" customWidth="1"/>
    <col min="277" max="277" width="0" style="440" hidden="1" customWidth="1"/>
    <col min="278" max="278" width="3.7109375" style="440" customWidth="1"/>
    <col min="279" max="279" width="11.140625" style="440" bestFit="1" customWidth="1"/>
    <col min="280" max="512" width="10.5703125" style="440"/>
    <col min="513" max="520" width="0" style="440" hidden="1" customWidth="1"/>
    <col min="521" max="523" width="3.7109375" style="440" customWidth="1"/>
    <col min="524" max="524" width="12.7109375" style="440" customWidth="1"/>
    <col min="525" max="525" width="51.140625" style="440" customWidth="1"/>
    <col min="526" max="526" width="0" style="440" hidden="1" customWidth="1"/>
    <col min="527" max="527" width="18.7109375" style="440" customWidth="1"/>
    <col min="528" max="529" width="0" style="440" hidden="1" customWidth="1"/>
    <col min="530" max="530" width="11.7109375" style="440" customWidth="1"/>
    <col min="531" max="531" width="6.42578125" style="440" bestFit="1" customWidth="1"/>
    <col min="532" max="532" width="11.7109375" style="440" customWidth="1"/>
    <col min="533" max="533" width="0" style="440" hidden="1" customWidth="1"/>
    <col min="534" max="534" width="3.7109375" style="440" customWidth="1"/>
    <col min="535" max="535" width="11.140625" style="440" bestFit="1" customWidth="1"/>
    <col min="536" max="768" width="10.5703125" style="440"/>
    <col min="769" max="776" width="0" style="440" hidden="1" customWidth="1"/>
    <col min="777" max="779" width="3.7109375" style="440" customWidth="1"/>
    <col min="780" max="780" width="12.7109375" style="440" customWidth="1"/>
    <col min="781" max="781" width="51.140625" style="440" customWidth="1"/>
    <col min="782" max="782" width="0" style="440" hidden="1" customWidth="1"/>
    <col min="783" max="783" width="18.7109375" style="440" customWidth="1"/>
    <col min="784" max="785" width="0" style="440" hidden="1" customWidth="1"/>
    <col min="786" max="786" width="11.7109375" style="440" customWidth="1"/>
    <col min="787" max="787" width="6.42578125" style="440" bestFit="1" customWidth="1"/>
    <col min="788" max="788" width="11.7109375" style="440" customWidth="1"/>
    <col min="789" max="789" width="0" style="440" hidden="1" customWidth="1"/>
    <col min="790" max="790" width="3.7109375" style="440" customWidth="1"/>
    <col min="791" max="791" width="11.140625" style="440" bestFit="1" customWidth="1"/>
    <col min="792" max="1024" width="10.5703125" style="440"/>
    <col min="1025" max="1032" width="0" style="440" hidden="1" customWidth="1"/>
    <col min="1033" max="1035" width="3.7109375" style="440" customWidth="1"/>
    <col min="1036" max="1036" width="12.7109375" style="440" customWidth="1"/>
    <col min="1037" max="1037" width="51.140625" style="440" customWidth="1"/>
    <col min="1038" max="1038" width="0" style="440" hidden="1" customWidth="1"/>
    <col min="1039" max="1039" width="18.7109375" style="440" customWidth="1"/>
    <col min="1040" max="1041" width="0" style="440" hidden="1" customWidth="1"/>
    <col min="1042" max="1042" width="11.7109375" style="440" customWidth="1"/>
    <col min="1043" max="1043" width="6.42578125" style="440" bestFit="1" customWidth="1"/>
    <col min="1044" max="1044" width="11.7109375" style="440" customWidth="1"/>
    <col min="1045" max="1045" width="0" style="440" hidden="1" customWidth="1"/>
    <col min="1046" max="1046" width="3.7109375" style="440" customWidth="1"/>
    <col min="1047" max="1047" width="11.140625" style="440" bestFit="1" customWidth="1"/>
    <col min="1048" max="1280" width="10.5703125" style="440"/>
    <col min="1281" max="1288" width="0" style="440" hidden="1" customWidth="1"/>
    <col min="1289" max="1291" width="3.7109375" style="440" customWidth="1"/>
    <col min="1292" max="1292" width="12.7109375" style="440" customWidth="1"/>
    <col min="1293" max="1293" width="51.140625" style="440" customWidth="1"/>
    <col min="1294" max="1294" width="0" style="440" hidden="1" customWidth="1"/>
    <col min="1295" max="1295" width="18.7109375" style="440" customWidth="1"/>
    <col min="1296" max="1297" width="0" style="440" hidden="1" customWidth="1"/>
    <col min="1298" max="1298" width="11.7109375" style="440" customWidth="1"/>
    <col min="1299" max="1299" width="6.42578125" style="440" bestFit="1" customWidth="1"/>
    <col min="1300" max="1300" width="11.7109375" style="440" customWidth="1"/>
    <col min="1301" max="1301" width="0" style="440" hidden="1" customWidth="1"/>
    <col min="1302" max="1302" width="3.7109375" style="440" customWidth="1"/>
    <col min="1303" max="1303" width="11.140625" style="440" bestFit="1" customWidth="1"/>
    <col min="1304" max="1536" width="10.5703125" style="440"/>
    <col min="1537" max="1544" width="0" style="440" hidden="1" customWidth="1"/>
    <col min="1545" max="1547" width="3.7109375" style="440" customWidth="1"/>
    <col min="1548" max="1548" width="12.7109375" style="440" customWidth="1"/>
    <col min="1549" max="1549" width="51.140625" style="440" customWidth="1"/>
    <col min="1550" max="1550" width="0" style="440" hidden="1" customWidth="1"/>
    <col min="1551" max="1551" width="18.7109375" style="440" customWidth="1"/>
    <col min="1552" max="1553" width="0" style="440" hidden="1" customWidth="1"/>
    <col min="1554" max="1554" width="11.7109375" style="440" customWidth="1"/>
    <col min="1555" max="1555" width="6.42578125" style="440" bestFit="1" customWidth="1"/>
    <col min="1556" max="1556" width="11.7109375" style="440" customWidth="1"/>
    <col min="1557" max="1557" width="0" style="440" hidden="1" customWidth="1"/>
    <col min="1558" max="1558" width="3.7109375" style="440" customWidth="1"/>
    <col min="1559" max="1559" width="11.140625" style="440" bestFit="1" customWidth="1"/>
    <col min="1560" max="1792" width="10.5703125" style="440"/>
    <col min="1793" max="1800" width="0" style="440" hidden="1" customWidth="1"/>
    <col min="1801" max="1803" width="3.7109375" style="440" customWidth="1"/>
    <col min="1804" max="1804" width="12.7109375" style="440" customWidth="1"/>
    <col min="1805" max="1805" width="51.140625" style="440" customWidth="1"/>
    <col min="1806" max="1806" width="0" style="440" hidden="1" customWidth="1"/>
    <col min="1807" max="1807" width="18.7109375" style="440" customWidth="1"/>
    <col min="1808" max="1809" width="0" style="440" hidden="1" customWidth="1"/>
    <col min="1810" max="1810" width="11.7109375" style="440" customWidth="1"/>
    <col min="1811" max="1811" width="6.42578125" style="440" bestFit="1" customWidth="1"/>
    <col min="1812" max="1812" width="11.7109375" style="440" customWidth="1"/>
    <col min="1813" max="1813" width="0" style="440" hidden="1" customWidth="1"/>
    <col min="1814" max="1814" width="3.7109375" style="440" customWidth="1"/>
    <col min="1815" max="1815" width="11.140625" style="440" bestFit="1" customWidth="1"/>
    <col min="1816" max="2048" width="10.5703125" style="440"/>
    <col min="2049" max="2056" width="0" style="440" hidden="1" customWidth="1"/>
    <col min="2057" max="2059" width="3.7109375" style="440" customWidth="1"/>
    <col min="2060" max="2060" width="12.7109375" style="440" customWidth="1"/>
    <col min="2061" max="2061" width="51.140625" style="440" customWidth="1"/>
    <col min="2062" max="2062" width="0" style="440" hidden="1" customWidth="1"/>
    <col min="2063" max="2063" width="18.7109375" style="440" customWidth="1"/>
    <col min="2064" max="2065" width="0" style="440" hidden="1" customWidth="1"/>
    <col min="2066" max="2066" width="11.7109375" style="440" customWidth="1"/>
    <col min="2067" max="2067" width="6.42578125" style="440" bestFit="1" customWidth="1"/>
    <col min="2068" max="2068" width="11.7109375" style="440" customWidth="1"/>
    <col min="2069" max="2069" width="0" style="440" hidden="1" customWidth="1"/>
    <col min="2070" max="2070" width="3.7109375" style="440" customWidth="1"/>
    <col min="2071" max="2071" width="11.140625" style="440" bestFit="1" customWidth="1"/>
    <col min="2072" max="2304" width="10.5703125" style="440"/>
    <col min="2305" max="2312" width="0" style="440" hidden="1" customWidth="1"/>
    <col min="2313" max="2315" width="3.7109375" style="440" customWidth="1"/>
    <col min="2316" max="2316" width="12.7109375" style="440" customWidth="1"/>
    <col min="2317" max="2317" width="51.140625" style="440" customWidth="1"/>
    <col min="2318" max="2318" width="0" style="440" hidden="1" customWidth="1"/>
    <col min="2319" max="2319" width="18.7109375" style="440" customWidth="1"/>
    <col min="2320" max="2321" width="0" style="440" hidden="1" customWidth="1"/>
    <col min="2322" max="2322" width="11.7109375" style="440" customWidth="1"/>
    <col min="2323" max="2323" width="6.42578125" style="440" bestFit="1" customWidth="1"/>
    <col min="2324" max="2324" width="11.7109375" style="440" customWidth="1"/>
    <col min="2325" max="2325" width="0" style="440" hidden="1" customWidth="1"/>
    <col min="2326" max="2326" width="3.7109375" style="440" customWidth="1"/>
    <col min="2327" max="2327" width="11.140625" style="440" bestFit="1" customWidth="1"/>
    <col min="2328" max="2560" width="10.5703125" style="440"/>
    <col min="2561" max="2568" width="0" style="440" hidden="1" customWidth="1"/>
    <col min="2569" max="2571" width="3.7109375" style="440" customWidth="1"/>
    <col min="2572" max="2572" width="12.7109375" style="440" customWidth="1"/>
    <col min="2573" max="2573" width="51.140625" style="440" customWidth="1"/>
    <col min="2574" max="2574" width="0" style="440" hidden="1" customWidth="1"/>
    <col min="2575" max="2575" width="18.7109375" style="440" customWidth="1"/>
    <col min="2576" max="2577" width="0" style="440" hidden="1" customWidth="1"/>
    <col min="2578" max="2578" width="11.7109375" style="440" customWidth="1"/>
    <col min="2579" max="2579" width="6.42578125" style="440" bestFit="1" customWidth="1"/>
    <col min="2580" max="2580" width="11.7109375" style="440" customWidth="1"/>
    <col min="2581" max="2581" width="0" style="440" hidden="1" customWidth="1"/>
    <col min="2582" max="2582" width="3.7109375" style="440" customWidth="1"/>
    <col min="2583" max="2583" width="11.140625" style="440" bestFit="1" customWidth="1"/>
    <col min="2584" max="2816" width="10.5703125" style="440"/>
    <col min="2817" max="2824" width="0" style="440" hidden="1" customWidth="1"/>
    <col min="2825" max="2827" width="3.7109375" style="440" customWidth="1"/>
    <col min="2828" max="2828" width="12.7109375" style="440" customWidth="1"/>
    <col min="2829" max="2829" width="51.140625" style="440" customWidth="1"/>
    <col min="2830" max="2830" width="0" style="440" hidden="1" customWidth="1"/>
    <col min="2831" max="2831" width="18.7109375" style="440" customWidth="1"/>
    <col min="2832" max="2833" width="0" style="440" hidden="1" customWidth="1"/>
    <col min="2834" max="2834" width="11.7109375" style="440" customWidth="1"/>
    <col min="2835" max="2835" width="6.42578125" style="440" bestFit="1" customWidth="1"/>
    <col min="2836" max="2836" width="11.7109375" style="440" customWidth="1"/>
    <col min="2837" max="2837" width="0" style="440" hidden="1" customWidth="1"/>
    <col min="2838" max="2838" width="3.7109375" style="440" customWidth="1"/>
    <col min="2839" max="2839" width="11.140625" style="440" bestFit="1" customWidth="1"/>
    <col min="2840" max="3072" width="10.5703125" style="440"/>
    <col min="3073" max="3080" width="0" style="440" hidden="1" customWidth="1"/>
    <col min="3081" max="3083" width="3.7109375" style="440" customWidth="1"/>
    <col min="3084" max="3084" width="12.7109375" style="440" customWidth="1"/>
    <col min="3085" max="3085" width="51.140625" style="440" customWidth="1"/>
    <col min="3086" max="3086" width="0" style="440" hidden="1" customWidth="1"/>
    <col min="3087" max="3087" width="18.7109375" style="440" customWidth="1"/>
    <col min="3088" max="3089" width="0" style="440" hidden="1" customWidth="1"/>
    <col min="3090" max="3090" width="11.7109375" style="440" customWidth="1"/>
    <col min="3091" max="3091" width="6.42578125" style="440" bestFit="1" customWidth="1"/>
    <col min="3092" max="3092" width="11.7109375" style="440" customWidth="1"/>
    <col min="3093" max="3093" width="0" style="440" hidden="1" customWidth="1"/>
    <col min="3094" max="3094" width="3.7109375" style="440" customWidth="1"/>
    <col min="3095" max="3095" width="11.140625" style="440" bestFit="1" customWidth="1"/>
    <col min="3096" max="3328" width="10.5703125" style="440"/>
    <col min="3329" max="3336" width="0" style="440" hidden="1" customWidth="1"/>
    <col min="3337" max="3339" width="3.7109375" style="440" customWidth="1"/>
    <col min="3340" max="3340" width="12.7109375" style="440" customWidth="1"/>
    <col min="3341" max="3341" width="51.140625" style="440" customWidth="1"/>
    <col min="3342" max="3342" width="0" style="440" hidden="1" customWidth="1"/>
    <col min="3343" max="3343" width="18.7109375" style="440" customWidth="1"/>
    <col min="3344" max="3345" width="0" style="440" hidden="1" customWidth="1"/>
    <col min="3346" max="3346" width="11.7109375" style="440" customWidth="1"/>
    <col min="3347" max="3347" width="6.42578125" style="440" bestFit="1" customWidth="1"/>
    <col min="3348" max="3348" width="11.7109375" style="440" customWidth="1"/>
    <col min="3349" max="3349" width="0" style="440" hidden="1" customWidth="1"/>
    <col min="3350" max="3350" width="3.7109375" style="440" customWidth="1"/>
    <col min="3351" max="3351" width="11.140625" style="440" bestFit="1" customWidth="1"/>
    <col min="3352" max="3584" width="10.5703125" style="440"/>
    <col min="3585" max="3592" width="0" style="440" hidden="1" customWidth="1"/>
    <col min="3593" max="3595" width="3.7109375" style="440" customWidth="1"/>
    <col min="3596" max="3596" width="12.7109375" style="440" customWidth="1"/>
    <col min="3597" max="3597" width="51.140625" style="440" customWidth="1"/>
    <col min="3598" max="3598" width="0" style="440" hidden="1" customWidth="1"/>
    <col min="3599" max="3599" width="18.7109375" style="440" customWidth="1"/>
    <col min="3600" max="3601" width="0" style="440" hidden="1" customWidth="1"/>
    <col min="3602" max="3602" width="11.7109375" style="440" customWidth="1"/>
    <col min="3603" max="3603" width="6.42578125" style="440" bestFit="1" customWidth="1"/>
    <col min="3604" max="3604" width="11.7109375" style="440" customWidth="1"/>
    <col min="3605" max="3605" width="0" style="440" hidden="1" customWidth="1"/>
    <col min="3606" max="3606" width="3.7109375" style="440" customWidth="1"/>
    <col min="3607" max="3607" width="11.140625" style="440" bestFit="1" customWidth="1"/>
    <col min="3608" max="3840" width="10.5703125" style="440"/>
    <col min="3841" max="3848" width="0" style="440" hidden="1" customWidth="1"/>
    <col min="3849" max="3851" width="3.7109375" style="440" customWidth="1"/>
    <col min="3852" max="3852" width="12.7109375" style="440" customWidth="1"/>
    <col min="3853" max="3853" width="51.140625" style="440" customWidth="1"/>
    <col min="3854" max="3854" width="0" style="440" hidden="1" customWidth="1"/>
    <col min="3855" max="3855" width="18.7109375" style="440" customWidth="1"/>
    <col min="3856" max="3857" width="0" style="440" hidden="1" customWidth="1"/>
    <col min="3858" max="3858" width="11.7109375" style="440" customWidth="1"/>
    <col min="3859" max="3859" width="6.42578125" style="440" bestFit="1" customWidth="1"/>
    <col min="3860" max="3860" width="11.7109375" style="440" customWidth="1"/>
    <col min="3861" max="3861" width="0" style="440" hidden="1" customWidth="1"/>
    <col min="3862" max="3862" width="3.7109375" style="440" customWidth="1"/>
    <col min="3863" max="3863" width="11.140625" style="440" bestFit="1" customWidth="1"/>
    <col min="3864" max="4096" width="10.5703125" style="440"/>
    <col min="4097" max="4104" width="0" style="440" hidden="1" customWidth="1"/>
    <col min="4105" max="4107" width="3.7109375" style="440" customWidth="1"/>
    <col min="4108" max="4108" width="12.7109375" style="440" customWidth="1"/>
    <col min="4109" max="4109" width="51.140625" style="440" customWidth="1"/>
    <col min="4110" max="4110" width="0" style="440" hidden="1" customWidth="1"/>
    <col min="4111" max="4111" width="18.7109375" style="440" customWidth="1"/>
    <col min="4112" max="4113" width="0" style="440" hidden="1" customWidth="1"/>
    <col min="4114" max="4114" width="11.7109375" style="440" customWidth="1"/>
    <col min="4115" max="4115" width="6.42578125" style="440" bestFit="1" customWidth="1"/>
    <col min="4116" max="4116" width="11.7109375" style="440" customWidth="1"/>
    <col min="4117" max="4117" width="0" style="440" hidden="1" customWidth="1"/>
    <col min="4118" max="4118" width="3.7109375" style="440" customWidth="1"/>
    <col min="4119" max="4119" width="11.140625" style="440" bestFit="1" customWidth="1"/>
    <col min="4120" max="4352" width="10.5703125" style="440"/>
    <col min="4353" max="4360" width="0" style="440" hidden="1" customWidth="1"/>
    <col min="4361" max="4363" width="3.7109375" style="440" customWidth="1"/>
    <col min="4364" max="4364" width="12.7109375" style="440" customWidth="1"/>
    <col min="4365" max="4365" width="51.140625" style="440" customWidth="1"/>
    <col min="4366" max="4366" width="0" style="440" hidden="1" customWidth="1"/>
    <col min="4367" max="4367" width="18.7109375" style="440" customWidth="1"/>
    <col min="4368" max="4369" width="0" style="440" hidden="1" customWidth="1"/>
    <col min="4370" max="4370" width="11.7109375" style="440" customWidth="1"/>
    <col min="4371" max="4371" width="6.42578125" style="440" bestFit="1" customWidth="1"/>
    <col min="4372" max="4372" width="11.7109375" style="440" customWidth="1"/>
    <col min="4373" max="4373" width="0" style="440" hidden="1" customWidth="1"/>
    <col min="4374" max="4374" width="3.7109375" style="440" customWidth="1"/>
    <col min="4375" max="4375" width="11.140625" style="440" bestFit="1" customWidth="1"/>
    <col min="4376" max="4608" width="10.5703125" style="440"/>
    <col min="4609" max="4616" width="0" style="440" hidden="1" customWidth="1"/>
    <col min="4617" max="4619" width="3.7109375" style="440" customWidth="1"/>
    <col min="4620" max="4620" width="12.7109375" style="440" customWidth="1"/>
    <col min="4621" max="4621" width="51.140625" style="440" customWidth="1"/>
    <col min="4622" max="4622" width="0" style="440" hidden="1" customWidth="1"/>
    <col min="4623" max="4623" width="18.7109375" style="440" customWidth="1"/>
    <col min="4624" max="4625" width="0" style="440" hidden="1" customWidth="1"/>
    <col min="4626" max="4626" width="11.7109375" style="440" customWidth="1"/>
    <col min="4627" max="4627" width="6.42578125" style="440" bestFit="1" customWidth="1"/>
    <col min="4628" max="4628" width="11.7109375" style="440" customWidth="1"/>
    <col min="4629" max="4629" width="0" style="440" hidden="1" customWidth="1"/>
    <col min="4630" max="4630" width="3.7109375" style="440" customWidth="1"/>
    <col min="4631" max="4631" width="11.140625" style="440" bestFit="1" customWidth="1"/>
    <col min="4632" max="4864" width="10.5703125" style="440"/>
    <col min="4865" max="4872" width="0" style="440" hidden="1" customWidth="1"/>
    <col min="4873" max="4875" width="3.7109375" style="440" customWidth="1"/>
    <col min="4876" max="4876" width="12.7109375" style="440" customWidth="1"/>
    <col min="4877" max="4877" width="51.140625" style="440" customWidth="1"/>
    <col min="4878" max="4878" width="0" style="440" hidden="1" customWidth="1"/>
    <col min="4879" max="4879" width="18.7109375" style="440" customWidth="1"/>
    <col min="4880" max="4881" width="0" style="440" hidden="1" customWidth="1"/>
    <col min="4882" max="4882" width="11.7109375" style="440" customWidth="1"/>
    <col min="4883" max="4883" width="6.42578125" style="440" bestFit="1" customWidth="1"/>
    <col min="4884" max="4884" width="11.7109375" style="440" customWidth="1"/>
    <col min="4885" max="4885" width="0" style="440" hidden="1" customWidth="1"/>
    <col min="4886" max="4886" width="3.7109375" style="440" customWidth="1"/>
    <col min="4887" max="4887" width="11.140625" style="440" bestFit="1" customWidth="1"/>
    <col min="4888" max="5120" width="10.5703125" style="440"/>
    <col min="5121" max="5128" width="0" style="440" hidden="1" customWidth="1"/>
    <col min="5129" max="5131" width="3.7109375" style="440" customWidth="1"/>
    <col min="5132" max="5132" width="12.7109375" style="440" customWidth="1"/>
    <col min="5133" max="5133" width="51.140625" style="440" customWidth="1"/>
    <col min="5134" max="5134" width="0" style="440" hidden="1" customWidth="1"/>
    <col min="5135" max="5135" width="18.7109375" style="440" customWidth="1"/>
    <col min="5136" max="5137" width="0" style="440" hidden="1" customWidth="1"/>
    <col min="5138" max="5138" width="11.7109375" style="440" customWidth="1"/>
    <col min="5139" max="5139" width="6.42578125" style="440" bestFit="1" customWidth="1"/>
    <col min="5140" max="5140" width="11.7109375" style="440" customWidth="1"/>
    <col min="5141" max="5141" width="0" style="440" hidden="1" customWidth="1"/>
    <col min="5142" max="5142" width="3.7109375" style="440" customWidth="1"/>
    <col min="5143" max="5143" width="11.140625" style="440" bestFit="1" customWidth="1"/>
    <col min="5144" max="5376" width="10.5703125" style="440"/>
    <col min="5377" max="5384" width="0" style="440" hidden="1" customWidth="1"/>
    <col min="5385" max="5387" width="3.7109375" style="440" customWidth="1"/>
    <col min="5388" max="5388" width="12.7109375" style="440" customWidth="1"/>
    <col min="5389" max="5389" width="51.140625" style="440" customWidth="1"/>
    <col min="5390" max="5390" width="0" style="440" hidden="1" customWidth="1"/>
    <col min="5391" max="5391" width="18.7109375" style="440" customWidth="1"/>
    <col min="5392" max="5393" width="0" style="440" hidden="1" customWidth="1"/>
    <col min="5394" max="5394" width="11.7109375" style="440" customWidth="1"/>
    <col min="5395" max="5395" width="6.42578125" style="440" bestFit="1" customWidth="1"/>
    <col min="5396" max="5396" width="11.7109375" style="440" customWidth="1"/>
    <col min="5397" max="5397" width="0" style="440" hidden="1" customWidth="1"/>
    <col min="5398" max="5398" width="3.7109375" style="440" customWidth="1"/>
    <col min="5399" max="5399" width="11.140625" style="440" bestFit="1" customWidth="1"/>
    <col min="5400" max="5632" width="10.5703125" style="440"/>
    <col min="5633" max="5640" width="0" style="440" hidden="1" customWidth="1"/>
    <col min="5641" max="5643" width="3.7109375" style="440" customWidth="1"/>
    <col min="5644" max="5644" width="12.7109375" style="440" customWidth="1"/>
    <col min="5645" max="5645" width="51.140625" style="440" customWidth="1"/>
    <col min="5646" max="5646" width="0" style="440" hidden="1" customWidth="1"/>
    <col min="5647" max="5647" width="18.7109375" style="440" customWidth="1"/>
    <col min="5648" max="5649" width="0" style="440" hidden="1" customWidth="1"/>
    <col min="5650" max="5650" width="11.7109375" style="440" customWidth="1"/>
    <col min="5651" max="5651" width="6.42578125" style="440" bestFit="1" customWidth="1"/>
    <col min="5652" max="5652" width="11.7109375" style="440" customWidth="1"/>
    <col min="5653" max="5653" width="0" style="440" hidden="1" customWidth="1"/>
    <col min="5654" max="5654" width="3.7109375" style="440" customWidth="1"/>
    <col min="5655" max="5655" width="11.140625" style="440" bestFit="1" customWidth="1"/>
    <col min="5656" max="5888" width="10.5703125" style="440"/>
    <col min="5889" max="5896" width="0" style="440" hidden="1" customWidth="1"/>
    <col min="5897" max="5899" width="3.7109375" style="440" customWidth="1"/>
    <col min="5900" max="5900" width="12.7109375" style="440" customWidth="1"/>
    <col min="5901" max="5901" width="51.140625" style="440" customWidth="1"/>
    <col min="5902" max="5902" width="0" style="440" hidden="1" customWidth="1"/>
    <col min="5903" max="5903" width="18.7109375" style="440" customWidth="1"/>
    <col min="5904" max="5905" width="0" style="440" hidden="1" customWidth="1"/>
    <col min="5906" max="5906" width="11.7109375" style="440" customWidth="1"/>
    <col min="5907" max="5907" width="6.42578125" style="440" bestFit="1" customWidth="1"/>
    <col min="5908" max="5908" width="11.7109375" style="440" customWidth="1"/>
    <col min="5909" max="5909" width="0" style="440" hidden="1" customWidth="1"/>
    <col min="5910" max="5910" width="3.7109375" style="440" customWidth="1"/>
    <col min="5911" max="5911" width="11.140625" style="440" bestFit="1" customWidth="1"/>
    <col min="5912" max="6144" width="10.5703125" style="440"/>
    <col min="6145" max="6152" width="0" style="440" hidden="1" customWidth="1"/>
    <col min="6153" max="6155" width="3.7109375" style="440" customWidth="1"/>
    <col min="6156" max="6156" width="12.7109375" style="440" customWidth="1"/>
    <col min="6157" max="6157" width="51.140625" style="440" customWidth="1"/>
    <col min="6158" max="6158" width="0" style="440" hidden="1" customWidth="1"/>
    <col min="6159" max="6159" width="18.7109375" style="440" customWidth="1"/>
    <col min="6160" max="6161" width="0" style="440" hidden="1" customWidth="1"/>
    <col min="6162" max="6162" width="11.7109375" style="440" customWidth="1"/>
    <col min="6163" max="6163" width="6.42578125" style="440" bestFit="1" customWidth="1"/>
    <col min="6164" max="6164" width="11.7109375" style="440" customWidth="1"/>
    <col min="6165" max="6165" width="0" style="440" hidden="1" customWidth="1"/>
    <col min="6166" max="6166" width="3.7109375" style="440" customWidth="1"/>
    <col min="6167" max="6167" width="11.140625" style="440" bestFit="1" customWidth="1"/>
    <col min="6168" max="6400" width="10.5703125" style="440"/>
    <col min="6401" max="6408" width="0" style="440" hidden="1" customWidth="1"/>
    <col min="6409" max="6411" width="3.7109375" style="440" customWidth="1"/>
    <col min="6412" max="6412" width="12.7109375" style="440" customWidth="1"/>
    <col min="6413" max="6413" width="51.140625" style="440" customWidth="1"/>
    <col min="6414" max="6414" width="0" style="440" hidden="1" customWidth="1"/>
    <col min="6415" max="6415" width="18.7109375" style="440" customWidth="1"/>
    <col min="6416" max="6417" width="0" style="440" hidden="1" customWidth="1"/>
    <col min="6418" max="6418" width="11.7109375" style="440" customWidth="1"/>
    <col min="6419" max="6419" width="6.42578125" style="440" bestFit="1" customWidth="1"/>
    <col min="6420" max="6420" width="11.7109375" style="440" customWidth="1"/>
    <col min="6421" max="6421" width="0" style="440" hidden="1" customWidth="1"/>
    <col min="6422" max="6422" width="3.7109375" style="440" customWidth="1"/>
    <col min="6423" max="6423" width="11.140625" style="440" bestFit="1" customWidth="1"/>
    <col min="6424" max="6656" width="10.5703125" style="440"/>
    <col min="6657" max="6664" width="0" style="440" hidden="1" customWidth="1"/>
    <col min="6665" max="6667" width="3.7109375" style="440" customWidth="1"/>
    <col min="6668" max="6668" width="12.7109375" style="440" customWidth="1"/>
    <col min="6669" max="6669" width="51.140625" style="440" customWidth="1"/>
    <col min="6670" max="6670" width="0" style="440" hidden="1" customWidth="1"/>
    <col min="6671" max="6671" width="18.7109375" style="440" customWidth="1"/>
    <col min="6672" max="6673" width="0" style="440" hidden="1" customWidth="1"/>
    <col min="6674" max="6674" width="11.7109375" style="440" customWidth="1"/>
    <col min="6675" max="6675" width="6.42578125" style="440" bestFit="1" customWidth="1"/>
    <col min="6676" max="6676" width="11.7109375" style="440" customWidth="1"/>
    <col min="6677" max="6677" width="0" style="440" hidden="1" customWidth="1"/>
    <col min="6678" max="6678" width="3.7109375" style="440" customWidth="1"/>
    <col min="6679" max="6679" width="11.140625" style="440" bestFit="1" customWidth="1"/>
    <col min="6680" max="6912" width="10.5703125" style="440"/>
    <col min="6913" max="6920" width="0" style="440" hidden="1" customWidth="1"/>
    <col min="6921" max="6923" width="3.7109375" style="440" customWidth="1"/>
    <col min="6924" max="6924" width="12.7109375" style="440" customWidth="1"/>
    <col min="6925" max="6925" width="51.140625" style="440" customWidth="1"/>
    <col min="6926" max="6926" width="0" style="440" hidden="1" customWidth="1"/>
    <col min="6927" max="6927" width="18.7109375" style="440" customWidth="1"/>
    <col min="6928" max="6929" width="0" style="440" hidden="1" customWidth="1"/>
    <col min="6930" max="6930" width="11.7109375" style="440" customWidth="1"/>
    <col min="6931" max="6931" width="6.42578125" style="440" bestFit="1" customWidth="1"/>
    <col min="6932" max="6932" width="11.7109375" style="440" customWidth="1"/>
    <col min="6933" max="6933" width="0" style="440" hidden="1" customWidth="1"/>
    <col min="6934" max="6934" width="3.7109375" style="440" customWidth="1"/>
    <col min="6935" max="6935" width="11.140625" style="440" bestFit="1" customWidth="1"/>
    <col min="6936" max="7168" width="10.5703125" style="440"/>
    <col min="7169" max="7176" width="0" style="440" hidden="1" customWidth="1"/>
    <col min="7177" max="7179" width="3.7109375" style="440" customWidth="1"/>
    <col min="7180" max="7180" width="12.7109375" style="440" customWidth="1"/>
    <col min="7181" max="7181" width="51.140625" style="440" customWidth="1"/>
    <col min="7182" max="7182" width="0" style="440" hidden="1" customWidth="1"/>
    <col min="7183" max="7183" width="18.7109375" style="440" customWidth="1"/>
    <col min="7184" max="7185" width="0" style="440" hidden="1" customWidth="1"/>
    <col min="7186" max="7186" width="11.7109375" style="440" customWidth="1"/>
    <col min="7187" max="7187" width="6.42578125" style="440" bestFit="1" customWidth="1"/>
    <col min="7188" max="7188" width="11.7109375" style="440" customWidth="1"/>
    <col min="7189" max="7189" width="0" style="440" hidden="1" customWidth="1"/>
    <col min="7190" max="7190" width="3.7109375" style="440" customWidth="1"/>
    <col min="7191" max="7191" width="11.140625" style="440" bestFit="1" customWidth="1"/>
    <col min="7192" max="7424" width="10.5703125" style="440"/>
    <col min="7425" max="7432" width="0" style="440" hidden="1" customWidth="1"/>
    <col min="7433" max="7435" width="3.7109375" style="440" customWidth="1"/>
    <col min="7436" max="7436" width="12.7109375" style="440" customWidth="1"/>
    <col min="7437" max="7437" width="51.140625" style="440" customWidth="1"/>
    <col min="7438" max="7438" width="0" style="440" hidden="1" customWidth="1"/>
    <col min="7439" max="7439" width="18.7109375" style="440" customWidth="1"/>
    <col min="7440" max="7441" width="0" style="440" hidden="1" customWidth="1"/>
    <col min="7442" max="7442" width="11.7109375" style="440" customWidth="1"/>
    <col min="7443" max="7443" width="6.42578125" style="440" bestFit="1" customWidth="1"/>
    <col min="7444" max="7444" width="11.7109375" style="440" customWidth="1"/>
    <col min="7445" max="7445" width="0" style="440" hidden="1" customWidth="1"/>
    <col min="7446" max="7446" width="3.7109375" style="440" customWidth="1"/>
    <col min="7447" max="7447" width="11.140625" style="440" bestFit="1" customWidth="1"/>
    <col min="7448" max="7680" width="10.5703125" style="440"/>
    <col min="7681" max="7688" width="0" style="440" hidden="1" customWidth="1"/>
    <col min="7689" max="7691" width="3.7109375" style="440" customWidth="1"/>
    <col min="7692" max="7692" width="12.7109375" style="440" customWidth="1"/>
    <col min="7693" max="7693" width="51.140625" style="440" customWidth="1"/>
    <col min="7694" max="7694" width="0" style="440" hidden="1" customWidth="1"/>
    <col min="7695" max="7695" width="18.7109375" style="440" customWidth="1"/>
    <col min="7696" max="7697" width="0" style="440" hidden="1" customWidth="1"/>
    <col min="7698" max="7698" width="11.7109375" style="440" customWidth="1"/>
    <col min="7699" max="7699" width="6.42578125" style="440" bestFit="1" customWidth="1"/>
    <col min="7700" max="7700" width="11.7109375" style="440" customWidth="1"/>
    <col min="7701" max="7701" width="0" style="440" hidden="1" customWidth="1"/>
    <col min="7702" max="7702" width="3.7109375" style="440" customWidth="1"/>
    <col min="7703" max="7703" width="11.140625" style="440" bestFit="1" customWidth="1"/>
    <col min="7704" max="7936" width="10.5703125" style="440"/>
    <col min="7937" max="7944" width="0" style="440" hidden="1" customWidth="1"/>
    <col min="7945" max="7947" width="3.7109375" style="440" customWidth="1"/>
    <col min="7948" max="7948" width="12.7109375" style="440" customWidth="1"/>
    <col min="7949" max="7949" width="51.140625" style="440" customWidth="1"/>
    <col min="7950" max="7950" width="0" style="440" hidden="1" customWidth="1"/>
    <col min="7951" max="7951" width="18.7109375" style="440" customWidth="1"/>
    <col min="7952" max="7953" width="0" style="440" hidden="1" customWidth="1"/>
    <col min="7954" max="7954" width="11.7109375" style="440" customWidth="1"/>
    <col min="7955" max="7955" width="6.42578125" style="440" bestFit="1" customWidth="1"/>
    <col min="7956" max="7956" width="11.7109375" style="440" customWidth="1"/>
    <col min="7957" max="7957" width="0" style="440" hidden="1" customWidth="1"/>
    <col min="7958" max="7958" width="3.7109375" style="440" customWidth="1"/>
    <col min="7959" max="7959" width="11.140625" style="440" bestFit="1" customWidth="1"/>
    <col min="7960" max="8192" width="10.5703125" style="440"/>
    <col min="8193" max="8200" width="0" style="440" hidden="1" customWidth="1"/>
    <col min="8201" max="8203" width="3.7109375" style="440" customWidth="1"/>
    <col min="8204" max="8204" width="12.7109375" style="440" customWidth="1"/>
    <col min="8205" max="8205" width="51.140625" style="440" customWidth="1"/>
    <col min="8206" max="8206" width="0" style="440" hidden="1" customWidth="1"/>
    <col min="8207" max="8207" width="18.7109375" style="440" customWidth="1"/>
    <col min="8208" max="8209" width="0" style="440" hidden="1" customWidth="1"/>
    <col min="8210" max="8210" width="11.7109375" style="440" customWidth="1"/>
    <col min="8211" max="8211" width="6.42578125" style="440" bestFit="1" customWidth="1"/>
    <col min="8212" max="8212" width="11.7109375" style="440" customWidth="1"/>
    <col min="8213" max="8213" width="0" style="440" hidden="1" customWidth="1"/>
    <col min="8214" max="8214" width="3.7109375" style="440" customWidth="1"/>
    <col min="8215" max="8215" width="11.140625" style="440" bestFit="1" customWidth="1"/>
    <col min="8216" max="8448" width="10.5703125" style="440"/>
    <col min="8449" max="8456" width="0" style="440" hidden="1" customWidth="1"/>
    <col min="8457" max="8459" width="3.7109375" style="440" customWidth="1"/>
    <col min="8460" max="8460" width="12.7109375" style="440" customWidth="1"/>
    <col min="8461" max="8461" width="51.140625" style="440" customWidth="1"/>
    <col min="8462" max="8462" width="0" style="440" hidden="1" customWidth="1"/>
    <col min="8463" max="8463" width="18.7109375" style="440" customWidth="1"/>
    <col min="8464" max="8465" width="0" style="440" hidden="1" customWidth="1"/>
    <col min="8466" max="8466" width="11.7109375" style="440" customWidth="1"/>
    <col min="8467" max="8467" width="6.42578125" style="440" bestFit="1" customWidth="1"/>
    <col min="8468" max="8468" width="11.7109375" style="440" customWidth="1"/>
    <col min="8469" max="8469" width="0" style="440" hidden="1" customWidth="1"/>
    <col min="8470" max="8470" width="3.7109375" style="440" customWidth="1"/>
    <col min="8471" max="8471" width="11.140625" style="440" bestFit="1" customWidth="1"/>
    <col min="8472" max="8704" width="10.5703125" style="440"/>
    <col min="8705" max="8712" width="0" style="440" hidden="1" customWidth="1"/>
    <col min="8713" max="8715" width="3.7109375" style="440" customWidth="1"/>
    <col min="8716" max="8716" width="12.7109375" style="440" customWidth="1"/>
    <col min="8717" max="8717" width="51.140625" style="440" customWidth="1"/>
    <col min="8718" max="8718" width="0" style="440" hidden="1" customWidth="1"/>
    <col min="8719" max="8719" width="18.7109375" style="440" customWidth="1"/>
    <col min="8720" max="8721" width="0" style="440" hidden="1" customWidth="1"/>
    <col min="8722" max="8722" width="11.7109375" style="440" customWidth="1"/>
    <col min="8723" max="8723" width="6.42578125" style="440" bestFit="1" customWidth="1"/>
    <col min="8724" max="8724" width="11.7109375" style="440" customWidth="1"/>
    <col min="8725" max="8725" width="0" style="440" hidden="1" customWidth="1"/>
    <col min="8726" max="8726" width="3.7109375" style="440" customWidth="1"/>
    <col min="8727" max="8727" width="11.140625" style="440" bestFit="1" customWidth="1"/>
    <col min="8728" max="8960" width="10.5703125" style="440"/>
    <col min="8961" max="8968" width="0" style="440" hidden="1" customWidth="1"/>
    <col min="8969" max="8971" width="3.7109375" style="440" customWidth="1"/>
    <col min="8972" max="8972" width="12.7109375" style="440" customWidth="1"/>
    <col min="8973" max="8973" width="51.140625" style="440" customWidth="1"/>
    <col min="8974" max="8974" width="0" style="440" hidden="1" customWidth="1"/>
    <col min="8975" max="8975" width="18.7109375" style="440" customWidth="1"/>
    <col min="8976" max="8977" width="0" style="440" hidden="1" customWidth="1"/>
    <col min="8978" max="8978" width="11.7109375" style="440" customWidth="1"/>
    <col min="8979" max="8979" width="6.42578125" style="440" bestFit="1" customWidth="1"/>
    <col min="8980" max="8980" width="11.7109375" style="440" customWidth="1"/>
    <col min="8981" max="8981" width="0" style="440" hidden="1" customWidth="1"/>
    <col min="8982" max="8982" width="3.7109375" style="440" customWidth="1"/>
    <col min="8983" max="8983" width="11.140625" style="440" bestFit="1" customWidth="1"/>
    <col min="8984" max="9216" width="10.5703125" style="440"/>
    <col min="9217" max="9224" width="0" style="440" hidden="1" customWidth="1"/>
    <col min="9225" max="9227" width="3.7109375" style="440" customWidth="1"/>
    <col min="9228" max="9228" width="12.7109375" style="440" customWidth="1"/>
    <col min="9229" max="9229" width="51.140625" style="440" customWidth="1"/>
    <col min="9230" max="9230" width="0" style="440" hidden="1" customWidth="1"/>
    <col min="9231" max="9231" width="18.7109375" style="440" customWidth="1"/>
    <col min="9232" max="9233" width="0" style="440" hidden="1" customWidth="1"/>
    <col min="9234" max="9234" width="11.7109375" style="440" customWidth="1"/>
    <col min="9235" max="9235" width="6.42578125" style="440" bestFit="1" customWidth="1"/>
    <col min="9236" max="9236" width="11.7109375" style="440" customWidth="1"/>
    <col min="9237" max="9237" width="0" style="440" hidden="1" customWidth="1"/>
    <col min="9238" max="9238" width="3.7109375" style="440" customWidth="1"/>
    <col min="9239" max="9239" width="11.140625" style="440" bestFit="1" customWidth="1"/>
    <col min="9240" max="9472" width="10.5703125" style="440"/>
    <col min="9473" max="9480" width="0" style="440" hidden="1" customWidth="1"/>
    <col min="9481" max="9483" width="3.7109375" style="440" customWidth="1"/>
    <col min="9484" max="9484" width="12.7109375" style="440" customWidth="1"/>
    <col min="9485" max="9485" width="51.140625" style="440" customWidth="1"/>
    <col min="9486" max="9486" width="0" style="440" hidden="1" customWidth="1"/>
    <col min="9487" max="9487" width="18.7109375" style="440" customWidth="1"/>
    <col min="9488" max="9489" width="0" style="440" hidden="1" customWidth="1"/>
    <col min="9490" max="9490" width="11.7109375" style="440" customWidth="1"/>
    <col min="9491" max="9491" width="6.42578125" style="440" bestFit="1" customWidth="1"/>
    <col min="9492" max="9492" width="11.7109375" style="440" customWidth="1"/>
    <col min="9493" max="9493" width="0" style="440" hidden="1" customWidth="1"/>
    <col min="9494" max="9494" width="3.7109375" style="440" customWidth="1"/>
    <col min="9495" max="9495" width="11.140625" style="440" bestFit="1" customWidth="1"/>
    <col min="9496" max="9728" width="10.5703125" style="440"/>
    <col min="9729" max="9736" width="0" style="440" hidden="1" customWidth="1"/>
    <col min="9737" max="9739" width="3.7109375" style="440" customWidth="1"/>
    <col min="9740" max="9740" width="12.7109375" style="440" customWidth="1"/>
    <col min="9741" max="9741" width="51.140625" style="440" customWidth="1"/>
    <col min="9742" max="9742" width="0" style="440" hidden="1" customWidth="1"/>
    <col min="9743" max="9743" width="18.7109375" style="440" customWidth="1"/>
    <col min="9744" max="9745" width="0" style="440" hidden="1" customWidth="1"/>
    <col min="9746" max="9746" width="11.7109375" style="440" customWidth="1"/>
    <col min="9747" max="9747" width="6.42578125" style="440" bestFit="1" customWidth="1"/>
    <col min="9748" max="9748" width="11.7109375" style="440" customWidth="1"/>
    <col min="9749" max="9749" width="0" style="440" hidden="1" customWidth="1"/>
    <col min="9750" max="9750" width="3.7109375" style="440" customWidth="1"/>
    <col min="9751" max="9751" width="11.140625" style="440" bestFit="1" customWidth="1"/>
    <col min="9752" max="9984" width="10.5703125" style="440"/>
    <col min="9985" max="9992" width="0" style="440" hidden="1" customWidth="1"/>
    <col min="9993" max="9995" width="3.7109375" style="440" customWidth="1"/>
    <col min="9996" max="9996" width="12.7109375" style="440" customWidth="1"/>
    <col min="9997" max="9997" width="51.140625" style="440" customWidth="1"/>
    <col min="9998" max="9998" width="0" style="440" hidden="1" customWidth="1"/>
    <col min="9999" max="9999" width="18.7109375" style="440" customWidth="1"/>
    <col min="10000" max="10001" width="0" style="440" hidden="1" customWidth="1"/>
    <col min="10002" max="10002" width="11.7109375" style="440" customWidth="1"/>
    <col min="10003" max="10003" width="6.42578125" style="440" bestFit="1" customWidth="1"/>
    <col min="10004" max="10004" width="11.7109375" style="440" customWidth="1"/>
    <col min="10005" max="10005" width="0" style="440" hidden="1" customWidth="1"/>
    <col min="10006" max="10006" width="3.7109375" style="440" customWidth="1"/>
    <col min="10007" max="10007" width="11.140625" style="440" bestFit="1" customWidth="1"/>
    <col min="10008" max="10240" width="10.5703125" style="440"/>
    <col min="10241" max="10248" width="0" style="440" hidden="1" customWidth="1"/>
    <col min="10249" max="10251" width="3.7109375" style="440" customWidth="1"/>
    <col min="10252" max="10252" width="12.7109375" style="440" customWidth="1"/>
    <col min="10253" max="10253" width="51.140625" style="440" customWidth="1"/>
    <col min="10254" max="10254" width="0" style="440" hidden="1" customWidth="1"/>
    <col min="10255" max="10255" width="18.7109375" style="440" customWidth="1"/>
    <col min="10256" max="10257" width="0" style="440" hidden="1" customWidth="1"/>
    <col min="10258" max="10258" width="11.7109375" style="440" customWidth="1"/>
    <col min="10259" max="10259" width="6.42578125" style="440" bestFit="1" customWidth="1"/>
    <col min="10260" max="10260" width="11.7109375" style="440" customWidth="1"/>
    <col min="10261" max="10261" width="0" style="440" hidden="1" customWidth="1"/>
    <col min="10262" max="10262" width="3.7109375" style="440" customWidth="1"/>
    <col min="10263" max="10263" width="11.140625" style="440" bestFit="1" customWidth="1"/>
    <col min="10264" max="10496" width="10.5703125" style="440"/>
    <col min="10497" max="10504" width="0" style="440" hidden="1" customWidth="1"/>
    <col min="10505" max="10507" width="3.7109375" style="440" customWidth="1"/>
    <col min="10508" max="10508" width="12.7109375" style="440" customWidth="1"/>
    <col min="10509" max="10509" width="51.140625" style="440" customWidth="1"/>
    <col min="10510" max="10510" width="0" style="440" hidden="1" customWidth="1"/>
    <col min="10511" max="10511" width="18.7109375" style="440" customWidth="1"/>
    <col min="10512" max="10513" width="0" style="440" hidden="1" customWidth="1"/>
    <col min="10514" max="10514" width="11.7109375" style="440" customWidth="1"/>
    <col min="10515" max="10515" width="6.42578125" style="440" bestFit="1" customWidth="1"/>
    <col min="10516" max="10516" width="11.7109375" style="440" customWidth="1"/>
    <col min="10517" max="10517" width="0" style="440" hidden="1" customWidth="1"/>
    <col min="10518" max="10518" width="3.7109375" style="440" customWidth="1"/>
    <col min="10519" max="10519" width="11.140625" style="440" bestFit="1" customWidth="1"/>
    <col min="10520" max="10752" width="10.5703125" style="440"/>
    <col min="10753" max="10760" width="0" style="440" hidden="1" customWidth="1"/>
    <col min="10761" max="10763" width="3.7109375" style="440" customWidth="1"/>
    <col min="10764" max="10764" width="12.7109375" style="440" customWidth="1"/>
    <col min="10765" max="10765" width="51.140625" style="440" customWidth="1"/>
    <col min="10766" max="10766" width="0" style="440" hidden="1" customWidth="1"/>
    <col min="10767" max="10767" width="18.7109375" style="440" customWidth="1"/>
    <col min="10768" max="10769" width="0" style="440" hidden="1" customWidth="1"/>
    <col min="10770" max="10770" width="11.7109375" style="440" customWidth="1"/>
    <col min="10771" max="10771" width="6.42578125" style="440" bestFit="1" customWidth="1"/>
    <col min="10772" max="10772" width="11.7109375" style="440" customWidth="1"/>
    <col min="10773" max="10773" width="0" style="440" hidden="1" customWidth="1"/>
    <col min="10774" max="10774" width="3.7109375" style="440" customWidth="1"/>
    <col min="10775" max="10775" width="11.140625" style="440" bestFit="1" customWidth="1"/>
    <col min="10776" max="11008" width="10.5703125" style="440"/>
    <col min="11009" max="11016" width="0" style="440" hidden="1" customWidth="1"/>
    <col min="11017" max="11019" width="3.7109375" style="440" customWidth="1"/>
    <col min="11020" max="11020" width="12.7109375" style="440" customWidth="1"/>
    <col min="11021" max="11021" width="51.140625" style="440" customWidth="1"/>
    <col min="11022" max="11022" width="0" style="440" hidden="1" customWidth="1"/>
    <col min="11023" max="11023" width="18.7109375" style="440" customWidth="1"/>
    <col min="11024" max="11025" width="0" style="440" hidden="1" customWidth="1"/>
    <col min="11026" max="11026" width="11.7109375" style="440" customWidth="1"/>
    <col min="11027" max="11027" width="6.42578125" style="440" bestFit="1" customWidth="1"/>
    <col min="11028" max="11028" width="11.7109375" style="440" customWidth="1"/>
    <col min="11029" max="11029" width="0" style="440" hidden="1" customWidth="1"/>
    <col min="11030" max="11030" width="3.7109375" style="440" customWidth="1"/>
    <col min="11031" max="11031" width="11.140625" style="440" bestFit="1" customWidth="1"/>
    <col min="11032" max="11264" width="10.5703125" style="440"/>
    <col min="11265" max="11272" width="0" style="440" hidden="1" customWidth="1"/>
    <col min="11273" max="11275" width="3.7109375" style="440" customWidth="1"/>
    <col min="11276" max="11276" width="12.7109375" style="440" customWidth="1"/>
    <col min="11277" max="11277" width="51.140625" style="440" customWidth="1"/>
    <col min="11278" max="11278" width="0" style="440" hidden="1" customWidth="1"/>
    <col min="11279" max="11279" width="18.7109375" style="440" customWidth="1"/>
    <col min="11280" max="11281" width="0" style="440" hidden="1" customWidth="1"/>
    <col min="11282" max="11282" width="11.7109375" style="440" customWidth="1"/>
    <col min="11283" max="11283" width="6.42578125" style="440" bestFit="1" customWidth="1"/>
    <col min="11284" max="11284" width="11.7109375" style="440" customWidth="1"/>
    <col min="11285" max="11285" width="0" style="440" hidden="1" customWidth="1"/>
    <col min="11286" max="11286" width="3.7109375" style="440" customWidth="1"/>
    <col min="11287" max="11287" width="11.140625" style="440" bestFit="1" customWidth="1"/>
    <col min="11288" max="11520" width="10.5703125" style="440"/>
    <col min="11521" max="11528" width="0" style="440" hidden="1" customWidth="1"/>
    <col min="11529" max="11531" width="3.7109375" style="440" customWidth="1"/>
    <col min="11532" max="11532" width="12.7109375" style="440" customWidth="1"/>
    <col min="11533" max="11533" width="51.140625" style="440" customWidth="1"/>
    <col min="11534" max="11534" width="0" style="440" hidden="1" customWidth="1"/>
    <col min="11535" max="11535" width="18.7109375" style="440" customWidth="1"/>
    <col min="11536" max="11537" width="0" style="440" hidden="1" customWidth="1"/>
    <col min="11538" max="11538" width="11.7109375" style="440" customWidth="1"/>
    <col min="11539" max="11539" width="6.42578125" style="440" bestFit="1" customWidth="1"/>
    <col min="11540" max="11540" width="11.7109375" style="440" customWidth="1"/>
    <col min="11541" max="11541" width="0" style="440" hidden="1" customWidth="1"/>
    <col min="11542" max="11542" width="3.7109375" style="440" customWidth="1"/>
    <col min="11543" max="11543" width="11.140625" style="440" bestFit="1" customWidth="1"/>
    <col min="11544" max="11776" width="10.5703125" style="440"/>
    <col min="11777" max="11784" width="0" style="440" hidden="1" customWidth="1"/>
    <col min="11785" max="11787" width="3.7109375" style="440" customWidth="1"/>
    <col min="11788" max="11788" width="12.7109375" style="440" customWidth="1"/>
    <col min="11789" max="11789" width="51.140625" style="440" customWidth="1"/>
    <col min="11790" max="11790" width="0" style="440" hidden="1" customWidth="1"/>
    <col min="11791" max="11791" width="18.7109375" style="440" customWidth="1"/>
    <col min="11792" max="11793" width="0" style="440" hidden="1" customWidth="1"/>
    <col min="11794" max="11794" width="11.7109375" style="440" customWidth="1"/>
    <col min="11795" max="11795" width="6.42578125" style="440" bestFit="1" customWidth="1"/>
    <col min="11796" max="11796" width="11.7109375" style="440" customWidth="1"/>
    <col min="11797" max="11797" width="0" style="440" hidden="1" customWidth="1"/>
    <col min="11798" max="11798" width="3.7109375" style="440" customWidth="1"/>
    <col min="11799" max="11799" width="11.140625" style="440" bestFit="1" customWidth="1"/>
    <col min="11800" max="12032" width="10.5703125" style="440"/>
    <col min="12033" max="12040" width="0" style="440" hidden="1" customWidth="1"/>
    <col min="12041" max="12043" width="3.7109375" style="440" customWidth="1"/>
    <col min="12044" max="12044" width="12.7109375" style="440" customWidth="1"/>
    <col min="12045" max="12045" width="51.140625" style="440" customWidth="1"/>
    <col min="12046" max="12046" width="0" style="440" hidden="1" customWidth="1"/>
    <col min="12047" max="12047" width="18.7109375" style="440" customWidth="1"/>
    <col min="12048" max="12049" width="0" style="440" hidden="1" customWidth="1"/>
    <col min="12050" max="12050" width="11.7109375" style="440" customWidth="1"/>
    <col min="12051" max="12051" width="6.42578125" style="440" bestFit="1" customWidth="1"/>
    <col min="12052" max="12052" width="11.7109375" style="440" customWidth="1"/>
    <col min="12053" max="12053" width="0" style="440" hidden="1" customWidth="1"/>
    <col min="12054" max="12054" width="3.7109375" style="440" customWidth="1"/>
    <col min="12055" max="12055" width="11.140625" style="440" bestFit="1" customWidth="1"/>
    <col min="12056" max="12288" width="10.5703125" style="440"/>
    <col min="12289" max="12296" width="0" style="440" hidden="1" customWidth="1"/>
    <col min="12297" max="12299" width="3.7109375" style="440" customWidth="1"/>
    <col min="12300" max="12300" width="12.7109375" style="440" customWidth="1"/>
    <col min="12301" max="12301" width="51.140625" style="440" customWidth="1"/>
    <col min="12302" max="12302" width="0" style="440" hidden="1" customWidth="1"/>
    <col min="12303" max="12303" width="18.7109375" style="440" customWidth="1"/>
    <col min="12304" max="12305" width="0" style="440" hidden="1" customWidth="1"/>
    <col min="12306" max="12306" width="11.7109375" style="440" customWidth="1"/>
    <col min="12307" max="12307" width="6.42578125" style="440" bestFit="1" customWidth="1"/>
    <col min="12308" max="12308" width="11.7109375" style="440" customWidth="1"/>
    <col min="12309" max="12309" width="0" style="440" hidden="1" customWidth="1"/>
    <col min="12310" max="12310" width="3.7109375" style="440" customWidth="1"/>
    <col min="12311" max="12311" width="11.140625" style="440" bestFit="1" customWidth="1"/>
    <col min="12312" max="12544" width="10.5703125" style="440"/>
    <col min="12545" max="12552" width="0" style="440" hidden="1" customWidth="1"/>
    <col min="12553" max="12555" width="3.7109375" style="440" customWidth="1"/>
    <col min="12556" max="12556" width="12.7109375" style="440" customWidth="1"/>
    <col min="12557" max="12557" width="51.140625" style="440" customWidth="1"/>
    <col min="12558" max="12558" width="0" style="440" hidden="1" customWidth="1"/>
    <col min="12559" max="12559" width="18.7109375" style="440" customWidth="1"/>
    <col min="12560" max="12561" width="0" style="440" hidden="1" customWidth="1"/>
    <col min="12562" max="12562" width="11.7109375" style="440" customWidth="1"/>
    <col min="12563" max="12563" width="6.42578125" style="440" bestFit="1" customWidth="1"/>
    <col min="12564" max="12564" width="11.7109375" style="440" customWidth="1"/>
    <col min="12565" max="12565" width="0" style="440" hidden="1" customWidth="1"/>
    <col min="12566" max="12566" width="3.7109375" style="440" customWidth="1"/>
    <col min="12567" max="12567" width="11.140625" style="440" bestFit="1" customWidth="1"/>
    <col min="12568" max="12800" width="10.5703125" style="440"/>
    <col min="12801" max="12808" width="0" style="440" hidden="1" customWidth="1"/>
    <col min="12809" max="12811" width="3.7109375" style="440" customWidth="1"/>
    <col min="12812" max="12812" width="12.7109375" style="440" customWidth="1"/>
    <col min="12813" max="12813" width="51.140625" style="440" customWidth="1"/>
    <col min="12814" max="12814" width="0" style="440" hidden="1" customWidth="1"/>
    <col min="12815" max="12815" width="18.7109375" style="440" customWidth="1"/>
    <col min="12816" max="12817" width="0" style="440" hidden="1" customWidth="1"/>
    <col min="12818" max="12818" width="11.7109375" style="440" customWidth="1"/>
    <col min="12819" max="12819" width="6.42578125" style="440" bestFit="1" customWidth="1"/>
    <col min="12820" max="12820" width="11.7109375" style="440" customWidth="1"/>
    <col min="12821" max="12821" width="0" style="440" hidden="1" customWidth="1"/>
    <col min="12822" max="12822" width="3.7109375" style="440" customWidth="1"/>
    <col min="12823" max="12823" width="11.140625" style="440" bestFit="1" customWidth="1"/>
    <col min="12824" max="13056" width="10.5703125" style="440"/>
    <col min="13057" max="13064" width="0" style="440" hidden="1" customWidth="1"/>
    <col min="13065" max="13067" width="3.7109375" style="440" customWidth="1"/>
    <col min="13068" max="13068" width="12.7109375" style="440" customWidth="1"/>
    <col min="13069" max="13069" width="51.140625" style="440" customWidth="1"/>
    <col min="13070" max="13070" width="0" style="440" hidden="1" customWidth="1"/>
    <col min="13071" max="13071" width="18.7109375" style="440" customWidth="1"/>
    <col min="13072" max="13073" width="0" style="440" hidden="1" customWidth="1"/>
    <col min="13074" max="13074" width="11.7109375" style="440" customWidth="1"/>
    <col min="13075" max="13075" width="6.42578125" style="440" bestFit="1" customWidth="1"/>
    <col min="13076" max="13076" width="11.7109375" style="440" customWidth="1"/>
    <col min="13077" max="13077" width="0" style="440" hidden="1" customWidth="1"/>
    <col min="13078" max="13078" width="3.7109375" style="440" customWidth="1"/>
    <col min="13079" max="13079" width="11.140625" style="440" bestFit="1" customWidth="1"/>
    <col min="13080" max="13312" width="10.5703125" style="440"/>
    <col min="13313" max="13320" width="0" style="440" hidden="1" customWidth="1"/>
    <col min="13321" max="13323" width="3.7109375" style="440" customWidth="1"/>
    <col min="13324" max="13324" width="12.7109375" style="440" customWidth="1"/>
    <col min="13325" max="13325" width="51.140625" style="440" customWidth="1"/>
    <col min="13326" max="13326" width="0" style="440" hidden="1" customWidth="1"/>
    <col min="13327" max="13327" width="18.7109375" style="440" customWidth="1"/>
    <col min="13328" max="13329" width="0" style="440" hidden="1" customWidth="1"/>
    <col min="13330" max="13330" width="11.7109375" style="440" customWidth="1"/>
    <col min="13331" max="13331" width="6.42578125" style="440" bestFit="1" customWidth="1"/>
    <col min="13332" max="13332" width="11.7109375" style="440" customWidth="1"/>
    <col min="13333" max="13333" width="0" style="440" hidden="1" customWidth="1"/>
    <col min="13334" max="13334" width="3.7109375" style="440" customWidth="1"/>
    <col min="13335" max="13335" width="11.140625" style="440" bestFit="1" customWidth="1"/>
    <col min="13336" max="13568" width="10.5703125" style="440"/>
    <col min="13569" max="13576" width="0" style="440" hidden="1" customWidth="1"/>
    <col min="13577" max="13579" width="3.7109375" style="440" customWidth="1"/>
    <col min="13580" max="13580" width="12.7109375" style="440" customWidth="1"/>
    <col min="13581" max="13581" width="51.140625" style="440" customWidth="1"/>
    <col min="13582" max="13582" width="0" style="440" hidden="1" customWidth="1"/>
    <col min="13583" max="13583" width="18.7109375" style="440" customWidth="1"/>
    <col min="13584" max="13585" width="0" style="440" hidden="1" customWidth="1"/>
    <col min="13586" max="13586" width="11.7109375" style="440" customWidth="1"/>
    <col min="13587" max="13587" width="6.42578125" style="440" bestFit="1" customWidth="1"/>
    <col min="13588" max="13588" width="11.7109375" style="440" customWidth="1"/>
    <col min="13589" max="13589" width="0" style="440" hidden="1" customWidth="1"/>
    <col min="13590" max="13590" width="3.7109375" style="440" customWidth="1"/>
    <col min="13591" max="13591" width="11.140625" style="440" bestFit="1" customWidth="1"/>
    <col min="13592" max="13824" width="10.5703125" style="440"/>
    <col min="13825" max="13832" width="0" style="440" hidden="1" customWidth="1"/>
    <col min="13833" max="13835" width="3.7109375" style="440" customWidth="1"/>
    <col min="13836" max="13836" width="12.7109375" style="440" customWidth="1"/>
    <col min="13837" max="13837" width="51.140625" style="440" customWidth="1"/>
    <col min="13838" max="13838" width="0" style="440" hidden="1" customWidth="1"/>
    <col min="13839" max="13839" width="18.7109375" style="440" customWidth="1"/>
    <col min="13840" max="13841" width="0" style="440" hidden="1" customWidth="1"/>
    <col min="13842" max="13842" width="11.7109375" style="440" customWidth="1"/>
    <col min="13843" max="13843" width="6.42578125" style="440" bestFit="1" customWidth="1"/>
    <col min="13844" max="13844" width="11.7109375" style="440" customWidth="1"/>
    <col min="13845" max="13845" width="0" style="440" hidden="1" customWidth="1"/>
    <col min="13846" max="13846" width="3.7109375" style="440" customWidth="1"/>
    <col min="13847" max="13847" width="11.140625" style="440" bestFit="1" customWidth="1"/>
    <col min="13848" max="14080" width="10.5703125" style="440"/>
    <col min="14081" max="14088" width="0" style="440" hidden="1" customWidth="1"/>
    <col min="14089" max="14091" width="3.7109375" style="440" customWidth="1"/>
    <col min="14092" max="14092" width="12.7109375" style="440" customWidth="1"/>
    <col min="14093" max="14093" width="51.140625" style="440" customWidth="1"/>
    <col min="14094" max="14094" width="0" style="440" hidden="1" customWidth="1"/>
    <col min="14095" max="14095" width="18.7109375" style="440" customWidth="1"/>
    <col min="14096" max="14097" width="0" style="440" hidden="1" customWidth="1"/>
    <col min="14098" max="14098" width="11.7109375" style="440" customWidth="1"/>
    <col min="14099" max="14099" width="6.42578125" style="440" bestFit="1" customWidth="1"/>
    <col min="14100" max="14100" width="11.7109375" style="440" customWidth="1"/>
    <col min="14101" max="14101" width="0" style="440" hidden="1" customWidth="1"/>
    <col min="14102" max="14102" width="3.7109375" style="440" customWidth="1"/>
    <col min="14103" max="14103" width="11.140625" style="440" bestFit="1" customWidth="1"/>
    <col min="14104" max="14336" width="10.5703125" style="440"/>
    <col min="14337" max="14344" width="0" style="440" hidden="1" customWidth="1"/>
    <col min="14345" max="14347" width="3.7109375" style="440" customWidth="1"/>
    <col min="14348" max="14348" width="12.7109375" style="440" customWidth="1"/>
    <col min="14349" max="14349" width="51.140625" style="440" customWidth="1"/>
    <col min="14350" max="14350" width="0" style="440" hidden="1" customWidth="1"/>
    <col min="14351" max="14351" width="18.7109375" style="440" customWidth="1"/>
    <col min="14352" max="14353" width="0" style="440" hidden="1" customWidth="1"/>
    <col min="14354" max="14354" width="11.7109375" style="440" customWidth="1"/>
    <col min="14355" max="14355" width="6.42578125" style="440" bestFit="1" customWidth="1"/>
    <col min="14356" max="14356" width="11.7109375" style="440" customWidth="1"/>
    <col min="14357" max="14357" width="0" style="440" hidden="1" customWidth="1"/>
    <col min="14358" max="14358" width="3.7109375" style="440" customWidth="1"/>
    <col min="14359" max="14359" width="11.140625" style="440" bestFit="1" customWidth="1"/>
    <col min="14360" max="14592" width="10.5703125" style="440"/>
    <col min="14593" max="14600" width="0" style="440" hidden="1" customWidth="1"/>
    <col min="14601" max="14603" width="3.7109375" style="440" customWidth="1"/>
    <col min="14604" max="14604" width="12.7109375" style="440" customWidth="1"/>
    <col min="14605" max="14605" width="51.140625" style="440" customWidth="1"/>
    <col min="14606" max="14606" width="0" style="440" hidden="1" customWidth="1"/>
    <col min="14607" max="14607" width="18.7109375" style="440" customWidth="1"/>
    <col min="14608" max="14609" width="0" style="440" hidden="1" customWidth="1"/>
    <col min="14610" max="14610" width="11.7109375" style="440" customWidth="1"/>
    <col min="14611" max="14611" width="6.42578125" style="440" bestFit="1" customWidth="1"/>
    <col min="14612" max="14612" width="11.7109375" style="440" customWidth="1"/>
    <col min="14613" max="14613" width="0" style="440" hidden="1" customWidth="1"/>
    <col min="14614" max="14614" width="3.7109375" style="440" customWidth="1"/>
    <col min="14615" max="14615" width="11.140625" style="440" bestFit="1" customWidth="1"/>
    <col min="14616" max="14848" width="10.5703125" style="440"/>
    <col min="14849" max="14856" width="0" style="440" hidden="1" customWidth="1"/>
    <col min="14857" max="14859" width="3.7109375" style="440" customWidth="1"/>
    <col min="14860" max="14860" width="12.7109375" style="440" customWidth="1"/>
    <col min="14861" max="14861" width="51.140625" style="440" customWidth="1"/>
    <col min="14862" max="14862" width="0" style="440" hidden="1" customWidth="1"/>
    <col min="14863" max="14863" width="18.7109375" style="440" customWidth="1"/>
    <col min="14864" max="14865" width="0" style="440" hidden="1" customWidth="1"/>
    <col min="14866" max="14866" width="11.7109375" style="440" customWidth="1"/>
    <col min="14867" max="14867" width="6.42578125" style="440" bestFit="1" customWidth="1"/>
    <col min="14868" max="14868" width="11.7109375" style="440" customWidth="1"/>
    <col min="14869" max="14869" width="0" style="440" hidden="1" customWidth="1"/>
    <col min="14870" max="14870" width="3.7109375" style="440" customWidth="1"/>
    <col min="14871" max="14871" width="11.140625" style="440" bestFit="1" customWidth="1"/>
    <col min="14872" max="15104" width="10.5703125" style="440"/>
    <col min="15105" max="15112" width="0" style="440" hidden="1" customWidth="1"/>
    <col min="15113" max="15115" width="3.7109375" style="440" customWidth="1"/>
    <col min="15116" max="15116" width="12.7109375" style="440" customWidth="1"/>
    <col min="15117" max="15117" width="51.140625" style="440" customWidth="1"/>
    <col min="15118" max="15118" width="0" style="440" hidden="1" customWidth="1"/>
    <col min="15119" max="15119" width="18.7109375" style="440" customWidth="1"/>
    <col min="15120" max="15121" width="0" style="440" hidden="1" customWidth="1"/>
    <col min="15122" max="15122" width="11.7109375" style="440" customWidth="1"/>
    <col min="15123" max="15123" width="6.42578125" style="440" bestFit="1" customWidth="1"/>
    <col min="15124" max="15124" width="11.7109375" style="440" customWidth="1"/>
    <col min="15125" max="15125" width="0" style="440" hidden="1" customWidth="1"/>
    <col min="15126" max="15126" width="3.7109375" style="440" customWidth="1"/>
    <col min="15127" max="15127" width="11.140625" style="440" bestFit="1" customWidth="1"/>
    <col min="15128" max="15360" width="10.5703125" style="440"/>
    <col min="15361" max="15368" width="0" style="440" hidden="1" customWidth="1"/>
    <col min="15369" max="15371" width="3.7109375" style="440" customWidth="1"/>
    <col min="15372" max="15372" width="12.7109375" style="440" customWidth="1"/>
    <col min="15373" max="15373" width="51.140625" style="440" customWidth="1"/>
    <col min="15374" max="15374" width="0" style="440" hidden="1" customWidth="1"/>
    <col min="15375" max="15375" width="18.7109375" style="440" customWidth="1"/>
    <col min="15376" max="15377" width="0" style="440" hidden="1" customWidth="1"/>
    <col min="15378" max="15378" width="11.7109375" style="440" customWidth="1"/>
    <col min="15379" max="15379" width="6.42578125" style="440" bestFit="1" customWidth="1"/>
    <col min="15380" max="15380" width="11.7109375" style="440" customWidth="1"/>
    <col min="15381" max="15381" width="0" style="440" hidden="1" customWidth="1"/>
    <col min="15382" max="15382" width="3.7109375" style="440" customWidth="1"/>
    <col min="15383" max="15383" width="11.140625" style="440" bestFit="1" customWidth="1"/>
    <col min="15384" max="15616" width="10.5703125" style="440"/>
    <col min="15617" max="15624" width="0" style="440" hidden="1" customWidth="1"/>
    <col min="15625" max="15627" width="3.7109375" style="440" customWidth="1"/>
    <col min="15628" max="15628" width="12.7109375" style="440" customWidth="1"/>
    <col min="15629" max="15629" width="51.140625" style="440" customWidth="1"/>
    <col min="15630" max="15630" width="0" style="440" hidden="1" customWidth="1"/>
    <col min="15631" max="15631" width="18.7109375" style="440" customWidth="1"/>
    <col min="15632" max="15633" width="0" style="440" hidden="1" customWidth="1"/>
    <col min="15634" max="15634" width="11.7109375" style="440" customWidth="1"/>
    <col min="15635" max="15635" width="6.42578125" style="440" bestFit="1" customWidth="1"/>
    <col min="15636" max="15636" width="11.7109375" style="440" customWidth="1"/>
    <col min="15637" max="15637" width="0" style="440" hidden="1" customWidth="1"/>
    <col min="15638" max="15638" width="3.7109375" style="440" customWidth="1"/>
    <col min="15639" max="15639" width="11.140625" style="440" bestFit="1" customWidth="1"/>
    <col min="15640" max="15872" width="10.5703125" style="440"/>
    <col min="15873" max="15880" width="0" style="440" hidden="1" customWidth="1"/>
    <col min="15881" max="15883" width="3.7109375" style="440" customWidth="1"/>
    <col min="15884" max="15884" width="12.7109375" style="440" customWidth="1"/>
    <col min="15885" max="15885" width="51.140625" style="440" customWidth="1"/>
    <col min="15886" max="15886" width="0" style="440" hidden="1" customWidth="1"/>
    <col min="15887" max="15887" width="18.7109375" style="440" customWidth="1"/>
    <col min="15888" max="15889" width="0" style="440" hidden="1" customWidth="1"/>
    <col min="15890" max="15890" width="11.7109375" style="440" customWidth="1"/>
    <col min="15891" max="15891" width="6.42578125" style="440" bestFit="1" customWidth="1"/>
    <col min="15892" max="15892" width="11.7109375" style="440" customWidth="1"/>
    <col min="15893" max="15893" width="0" style="440" hidden="1" customWidth="1"/>
    <col min="15894" max="15894" width="3.7109375" style="440" customWidth="1"/>
    <col min="15895" max="15895" width="11.140625" style="440" bestFit="1" customWidth="1"/>
    <col min="15896" max="16128" width="10.5703125" style="440"/>
    <col min="16129" max="16136" width="0" style="440" hidden="1" customWidth="1"/>
    <col min="16137" max="16139" width="3.7109375" style="440" customWidth="1"/>
    <col min="16140" max="16140" width="12.7109375" style="440" customWidth="1"/>
    <col min="16141" max="16141" width="51.140625" style="440" customWidth="1"/>
    <col min="16142" max="16142" width="0" style="440" hidden="1" customWidth="1"/>
    <col min="16143" max="16143" width="18.7109375" style="440" customWidth="1"/>
    <col min="16144" max="16145" width="0" style="440" hidden="1" customWidth="1"/>
    <col min="16146" max="16146" width="11.7109375" style="440" customWidth="1"/>
    <col min="16147" max="16147" width="6.42578125" style="440" bestFit="1" customWidth="1"/>
    <col min="16148" max="16148" width="11.7109375" style="440" customWidth="1"/>
    <col min="16149" max="16149" width="0" style="440" hidden="1" customWidth="1"/>
    <col min="16150" max="16150" width="3.7109375" style="440" customWidth="1"/>
    <col min="16151" max="16151" width="11.140625" style="440" bestFit="1" customWidth="1"/>
    <col min="16152" max="16384" width="10.5703125" style="440"/>
  </cols>
  <sheetData>
    <row r="1" spans="1:33" hidden="1"/>
    <row r="2" spans="1:33" hidden="1"/>
    <row r="3" spans="1:33" hidden="1"/>
    <row r="4" spans="1:33" ht="3.1" customHeight="1">
      <c r="J4" s="445"/>
      <c r="K4" s="445"/>
      <c r="L4" s="441"/>
      <c r="M4" s="441"/>
      <c r="N4" s="441"/>
      <c r="O4" s="448"/>
      <c r="P4" s="448"/>
      <c r="Q4" s="448"/>
      <c r="R4" s="448"/>
      <c r="S4" s="448"/>
      <c r="T4" s="448"/>
      <c r="U4" s="441"/>
    </row>
    <row r="5" spans="1:33" ht="26.15" customHeight="1">
      <c r="J5" s="445"/>
      <c r="K5" s="445"/>
      <c r="L5" s="1299" t="s">
        <v>712</v>
      </c>
      <c r="M5" s="1299"/>
      <c r="N5" s="1299"/>
      <c r="O5" s="1299"/>
      <c r="P5" s="1299"/>
      <c r="Q5" s="1299"/>
      <c r="R5" s="1299"/>
      <c r="S5" s="1299"/>
      <c r="T5" s="1299"/>
      <c r="U5" s="461"/>
    </row>
    <row r="6" spans="1:33" ht="3.1" customHeight="1">
      <c r="J6" s="445"/>
      <c r="K6" s="445"/>
      <c r="L6" s="441"/>
      <c r="M6" s="441"/>
      <c r="N6" s="441"/>
      <c r="O6" s="444"/>
      <c r="P6" s="444"/>
      <c r="Q6" s="444"/>
      <c r="R6" s="444"/>
      <c r="S6" s="444"/>
      <c r="T6" s="444"/>
      <c r="U6" s="441"/>
    </row>
    <row r="7" spans="1:33" s="740" customFormat="1" ht="4.75" hidden="1">
      <c r="A7" s="1115"/>
      <c r="B7" s="1115"/>
      <c r="C7" s="1115"/>
      <c r="D7" s="1115"/>
      <c r="E7" s="1115"/>
      <c r="F7" s="1115"/>
      <c r="G7" s="1115"/>
      <c r="H7" s="1115"/>
      <c r="L7" s="1166"/>
      <c r="M7" s="1040"/>
      <c r="O7" s="1310"/>
      <c r="P7" s="1310"/>
      <c r="Q7" s="1310"/>
      <c r="R7" s="1310"/>
      <c r="S7" s="1310"/>
      <c r="T7" s="1310"/>
      <c r="U7" s="774"/>
      <c r="V7" s="774"/>
      <c r="X7" s="1115"/>
      <c r="Y7" s="1115"/>
      <c r="Z7" s="1115"/>
      <c r="AA7" s="1115"/>
      <c r="AB7" s="1115"/>
    </row>
    <row r="8" spans="1:33" s="455" customFormat="1" ht="23.1">
      <c r="A8" s="475"/>
      <c r="B8" s="475"/>
      <c r="C8" s="475"/>
      <c r="D8" s="475"/>
      <c r="E8" s="475"/>
      <c r="F8" s="475"/>
      <c r="G8" s="475"/>
      <c r="H8" s="475"/>
      <c r="L8" s="463"/>
      <c r="M8" s="580" t="str">
        <f>"Дата подачи заявления об "&amp;IF(datePr_ch="","утверждении","изменении") &amp; " тарифов"</f>
        <v>Дата подачи заявления об утверждении тарифов</v>
      </c>
      <c r="N8" s="1119"/>
      <c r="O8" s="1311" t="str">
        <f>IF(datePr_ch="",IF(datePr="","",datePr),datePr_ch)</f>
        <v>27.04.2023</v>
      </c>
      <c r="P8" s="1311"/>
      <c r="Q8" s="1311"/>
      <c r="R8" s="1311"/>
      <c r="S8" s="1311"/>
      <c r="T8" s="1311"/>
      <c r="U8" s="545"/>
      <c r="V8" s="545"/>
      <c r="W8" s="483"/>
      <c r="X8" s="469"/>
      <c r="Y8" s="469"/>
      <c r="Z8" s="469"/>
      <c r="AA8" s="469"/>
      <c r="AB8" s="469"/>
      <c r="AC8" s="469"/>
      <c r="AD8" s="469"/>
      <c r="AE8" s="469"/>
      <c r="AF8" s="469"/>
      <c r="AG8" s="469"/>
    </row>
    <row r="9" spans="1:33" s="455" customFormat="1" ht="23.1">
      <c r="A9" s="475"/>
      <c r="B9" s="475"/>
      <c r="C9" s="475"/>
      <c r="D9" s="475"/>
      <c r="E9" s="475"/>
      <c r="F9" s="475"/>
      <c r="G9" s="475"/>
      <c r="H9" s="475"/>
      <c r="L9" s="142"/>
      <c r="M9" s="580" t="str">
        <f>"Номер подачи заявления об "&amp;IF(numberPr_ch="","утверждении","изменении") &amp; " тарифов"</f>
        <v>Номер подачи заявления об утверждении тарифов</v>
      </c>
      <c r="N9" s="1119"/>
      <c r="O9" s="1311" t="str">
        <f>IF(numberPr_ch="",IF(numberPr="","",numberPr),numberPr_ch)</f>
        <v>130Т</v>
      </c>
      <c r="P9" s="1311"/>
      <c r="Q9" s="1311"/>
      <c r="R9" s="1311"/>
      <c r="S9" s="1311"/>
      <c r="T9" s="1311"/>
      <c r="U9" s="545"/>
      <c r="V9" s="545"/>
      <c r="W9" s="483"/>
      <c r="X9" s="469"/>
      <c r="Y9" s="469"/>
      <c r="Z9" s="469"/>
      <c r="AA9" s="469"/>
      <c r="AB9" s="469"/>
      <c r="AC9" s="469"/>
      <c r="AD9" s="469"/>
      <c r="AE9" s="469"/>
      <c r="AF9" s="469"/>
      <c r="AG9" s="469"/>
    </row>
    <row r="10" spans="1:33" s="740" customFormat="1" ht="4.75" hidden="1">
      <c r="A10" s="1115"/>
      <c r="B10" s="1115"/>
      <c r="C10" s="1115"/>
      <c r="D10" s="1115"/>
      <c r="E10" s="1115"/>
      <c r="F10" s="1115"/>
      <c r="G10" s="1115"/>
      <c r="H10" s="1115"/>
      <c r="L10" s="1166"/>
      <c r="M10" s="1040"/>
      <c r="O10" s="1310"/>
      <c r="P10" s="1310"/>
      <c r="Q10" s="1310"/>
      <c r="R10" s="1310"/>
      <c r="S10" s="1310"/>
      <c r="T10" s="1310"/>
      <c r="U10" s="774"/>
      <c r="V10" s="774"/>
      <c r="X10" s="1115"/>
      <c r="Y10" s="1115"/>
      <c r="Z10" s="1115"/>
      <c r="AA10" s="1115"/>
      <c r="AB10" s="1115"/>
    </row>
    <row r="11" spans="1:33" s="455" customFormat="1" ht="11.55" hidden="1">
      <c r="A11" s="475"/>
      <c r="B11" s="475"/>
      <c r="C11" s="475"/>
      <c r="D11" s="475"/>
      <c r="E11" s="475"/>
      <c r="F11" s="475"/>
      <c r="G11" s="475"/>
      <c r="H11" s="475"/>
      <c r="L11" s="142"/>
      <c r="M11" s="142"/>
      <c r="N11" s="452"/>
      <c r="O11" s="462"/>
      <c r="P11" s="462"/>
      <c r="Q11" s="462"/>
      <c r="R11" s="462"/>
      <c r="S11" s="462"/>
      <c r="T11" s="462"/>
      <c r="U11" s="467" t="s">
        <v>366</v>
      </c>
      <c r="X11" s="469"/>
      <c r="Y11" s="469"/>
      <c r="Z11" s="469"/>
      <c r="AA11" s="469"/>
      <c r="AB11" s="469"/>
      <c r="AC11" s="469"/>
      <c r="AD11" s="469"/>
      <c r="AE11" s="469"/>
      <c r="AF11" s="469"/>
      <c r="AG11" s="469"/>
    </row>
    <row r="12" spans="1:33" ht="14.95" customHeight="1">
      <c r="H12" s="474" t="s">
        <v>88</v>
      </c>
      <c r="J12" s="445"/>
      <c r="K12" s="445"/>
      <c r="L12" s="441"/>
      <c r="M12" s="441"/>
      <c r="N12" s="441"/>
      <c r="O12" s="1322"/>
      <c r="P12" s="1322"/>
      <c r="Q12" s="1322"/>
      <c r="R12" s="1322"/>
      <c r="S12" s="1322"/>
      <c r="T12" s="1322"/>
      <c r="U12" s="1322"/>
    </row>
    <row r="13" spans="1:33">
      <c r="J13" s="445"/>
      <c r="K13" s="445"/>
      <c r="L13" s="1232" t="s">
        <v>440</v>
      </c>
      <c r="M13" s="1232"/>
      <c r="N13" s="1232"/>
      <c r="O13" s="1232"/>
      <c r="P13" s="1232"/>
      <c r="Q13" s="1232"/>
      <c r="R13" s="1232"/>
      <c r="S13" s="1232"/>
      <c r="T13" s="1232"/>
      <c r="U13" s="1232"/>
      <c r="V13" s="1232"/>
      <c r="W13" s="1232" t="s">
        <v>441</v>
      </c>
    </row>
    <row r="14" spans="1:33" ht="14.3" customHeight="1">
      <c r="J14" s="445"/>
      <c r="K14" s="445"/>
      <c r="L14" s="1315" t="s">
        <v>87</v>
      </c>
      <c r="M14" s="1315" t="s">
        <v>597</v>
      </c>
      <c r="N14" s="438"/>
      <c r="O14" s="1284" t="s">
        <v>599</v>
      </c>
      <c r="P14" s="1285"/>
      <c r="Q14" s="1285"/>
      <c r="R14" s="1285"/>
      <c r="S14" s="1285"/>
      <c r="T14" s="1286"/>
      <c r="U14" s="1287" t="s">
        <v>334</v>
      </c>
      <c r="V14" s="1321" t="s">
        <v>269</v>
      </c>
      <c r="W14" s="1232"/>
    </row>
    <row r="15" spans="1:33" ht="14.3" customHeight="1">
      <c r="J15" s="445"/>
      <c r="K15" s="445"/>
      <c r="L15" s="1315"/>
      <c r="M15" s="1315"/>
      <c r="N15" s="437"/>
      <c r="O15" s="1290" t="s">
        <v>598</v>
      </c>
      <c r="P15" s="618"/>
      <c r="Q15" s="618"/>
      <c r="R15" s="1295" t="s">
        <v>610</v>
      </c>
      <c r="S15" s="1295"/>
      <c r="T15" s="1296"/>
      <c r="U15" s="1288"/>
      <c r="V15" s="1321"/>
      <c r="W15" s="1232"/>
    </row>
    <row r="16" spans="1:33" ht="30.75" customHeight="1">
      <c r="J16" s="445"/>
      <c r="K16" s="445"/>
      <c r="L16" s="1315"/>
      <c r="M16" s="1315"/>
      <c r="N16" s="436"/>
      <c r="O16" s="1291"/>
      <c r="P16" s="616"/>
      <c r="Q16" s="617"/>
      <c r="R16" s="500" t="s">
        <v>268</v>
      </c>
      <c r="S16" s="1297" t="s">
        <v>267</v>
      </c>
      <c r="T16" s="1298"/>
      <c r="U16" s="1289"/>
      <c r="V16" s="1321"/>
      <c r="W16" s="1232"/>
    </row>
    <row r="17" spans="1:33">
      <c r="J17" s="445"/>
      <c r="K17" s="453">
        <v>1</v>
      </c>
      <c r="L17" s="600" t="s">
        <v>88</v>
      </c>
      <c r="M17" s="600" t="s">
        <v>47</v>
      </c>
      <c r="N17" s="473" t="s">
        <v>47</v>
      </c>
      <c r="O17" s="601">
        <f ca="1">OFFSET(O17,0,-1)+1</f>
        <v>3</v>
      </c>
      <c r="P17" s="602">
        <f ca="1">OFFSET(P17,0,-1)</f>
        <v>3</v>
      </c>
      <c r="Q17" s="602">
        <f ca="1">OFFSET(Q17,0,-1)</f>
        <v>3</v>
      </c>
      <c r="R17" s="601">
        <f ca="1">OFFSET(R17,0,-1)+1</f>
        <v>4</v>
      </c>
      <c r="S17" s="1324">
        <f ca="1">OFFSET(S17,0,-1)+1</f>
        <v>5</v>
      </c>
      <c r="T17" s="1324"/>
      <c r="U17" s="601">
        <f ca="1">OFFSET(U17,0,-2)+1</f>
        <v>6</v>
      </c>
      <c r="V17" s="602">
        <f ca="1">OFFSET(V17,0,-1)</f>
        <v>6</v>
      </c>
      <c r="W17" s="601">
        <f ca="1">OFFSET(W17,0,-1)+1</f>
        <v>7</v>
      </c>
    </row>
    <row r="18" spans="1:33" ht="23.1">
      <c r="A18" s="1301">
        <v>1</v>
      </c>
      <c r="B18" s="843"/>
      <c r="C18" s="843"/>
      <c r="D18" s="843"/>
      <c r="E18" s="844"/>
      <c r="F18" s="845"/>
      <c r="G18" s="845"/>
      <c r="H18" s="845"/>
      <c r="I18" s="846"/>
      <c r="J18" s="841"/>
      <c r="K18" s="848"/>
      <c r="L18" s="556">
        <f>mergeValue(A18)</f>
        <v>1</v>
      </c>
      <c r="M18" s="604" t="s">
        <v>18</v>
      </c>
      <c r="N18" s="543"/>
      <c r="O18" s="1323"/>
      <c r="P18" s="1323"/>
      <c r="Q18" s="1323"/>
      <c r="R18" s="1323"/>
      <c r="S18" s="1323"/>
      <c r="T18" s="1323"/>
      <c r="U18" s="1323"/>
      <c r="V18" s="1323"/>
      <c r="W18" s="1123" t="s">
        <v>713</v>
      </c>
    </row>
    <row r="19" spans="1:33" ht="23.1">
      <c r="A19" s="1301"/>
      <c r="B19" s="1301">
        <v>1</v>
      </c>
      <c r="C19" s="843"/>
      <c r="D19" s="843"/>
      <c r="E19" s="845"/>
      <c r="F19" s="845"/>
      <c r="G19" s="845"/>
      <c r="H19" s="845"/>
      <c r="I19" s="840"/>
      <c r="J19" s="839"/>
      <c r="K19" s="842"/>
      <c r="L19" s="556" t="str">
        <f>mergeValue(A19) &amp;"."&amp; mergeValue(B19)</f>
        <v>1.1</v>
      </c>
      <c r="M19" s="510" t="s">
        <v>14</v>
      </c>
      <c r="N19" s="543"/>
      <c r="O19" s="1323"/>
      <c r="P19" s="1323"/>
      <c r="Q19" s="1323"/>
      <c r="R19" s="1323"/>
      <c r="S19" s="1323"/>
      <c r="T19" s="1323"/>
      <c r="U19" s="1323"/>
      <c r="V19" s="1323"/>
      <c r="W19" s="1123" t="s">
        <v>454</v>
      </c>
    </row>
    <row r="20" spans="1:33" ht="23.1">
      <c r="A20" s="1301"/>
      <c r="B20" s="1301"/>
      <c r="C20" s="1301">
        <v>1</v>
      </c>
      <c r="D20" s="843"/>
      <c r="E20" s="845"/>
      <c r="F20" s="845"/>
      <c r="G20" s="845"/>
      <c r="H20" s="845"/>
      <c r="I20" s="847"/>
      <c r="J20" s="839"/>
      <c r="K20" s="842"/>
      <c r="L20" s="556" t="str">
        <f>mergeValue(A20) &amp;"."&amp; mergeValue(B20)&amp;"."&amp; mergeValue(C20)</f>
        <v>1.1.1</v>
      </c>
      <c r="M20" s="511" t="s">
        <v>6</v>
      </c>
      <c r="N20" s="543"/>
      <c r="O20" s="1323"/>
      <c r="P20" s="1323"/>
      <c r="Q20" s="1323"/>
      <c r="R20" s="1323"/>
      <c r="S20" s="1323"/>
      <c r="T20" s="1323"/>
      <c r="U20" s="1323"/>
      <c r="V20" s="1323"/>
      <c r="W20" s="1123" t="s">
        <v>595</v>
      </c>
    </row>
    <row r="21" spans="1:33" ht="23.1">
      <c r="A21" s="1301"/>
      <c r="B21" s="1301"/>
      <c r="C21" s="1301"/>
      <c r="D21" s="1301">
        <v>1</v>
      </c>
      <c r="E21" s="845"/>
      <c r="F21" s="845"/>
      <c r="G21" s="845"/>
      <c r="H21" s="845"/>
      <c r="I21" s="847"/>
      <c r="J21" s="839"/>
      <c r="K21" s="842"/>
      <c r="L21" s="556" t="str">
        <f>mergeValue(A21) &amp;"."&amp; mergeValue(B21)&amp;"."&amp; mergeValue(C21)&amp;"."&amp; mergeValue(D21)</f>
        <v>1.1.1.1</v>
      </c>
      <c r="M21" s="512" t="s">
        <v>20</v>
      </c>
      <c r="N21" s="543"/>
      <c r="O21" s="1323"/>
      <c r="P21" s="1323"/>
      <c r="Q21" s="1323"/>
      <c r="R21" s="1323"/>
      <c r="S21" s="1323"/>
      <c r="T21" s="1323"/>
      <c r="U21" s="1323"/>
      <c r="V21" s="1323"/>
      <c r="W21" s="1123" t="s">
        <v>596</v>
      </c>
    </row>
    <row r="22" spans="1:33" ht="80.849999999999994">
      <c r="A22" s="1301"/>
      <c r="B22" s="1301"/>
      <c r="C22" s="1301"/>
      <c r="D22" s="1301"/>
      <c r="E22" s="1301">
        <v>1</v>
      </c>
      <c r="F22" s="845"/>
      <c r="G22" s="845"/>
      <c r="H22" s="843">
        <v>1</v>
      </c>
      <c r="I22" s="1301">
        <v>1</v>
      </c>
      <c r="J22" s="845"/>
      <c r="K22" s="850"/>
      <c r="L22" s="556" t="str">
        <f>mergeValue(A22) &amp;"."&amp; mergeValue(B22)&amp;"."&amp; mergeValue(C22)&amp;"."&amp; mergeValue(D22)&amp;"."&amp; mergeValue(E22)</f>
        <v>1.1.1.1.1</v>
      </c>
      <c r="M22" s="518" t="s">
        <v>7</v>
      </c>
      <c r="N22" s="544"/>
      <c r="O22" s="1303"/>
      <c r="P22" s="1303"/>
      <c r="Q22" s="1303"/>
      <c r="R22" s="1303"/>
      <c r="S22" s="1303"/>
      <c r="T22" s="1303"/>
      <c r="U22" s="1303"/>
      <c r="V22" s="1303"/>
      <c r="W22" s="1123" t="s">
        <v>714</v>
      </c>
    </row>
    <row r="23" spans="1:33" ht="46.2">
      <c r="A23" s="1301"/>
      <c r="B23" s="1301"/>
      <c r="C23" s="1301"/>
      <c r="D23" s="1301"/>
      <c r="E23" s="1301"/>
      <c r="F23" s="1301">
        <v>1</v>
      </c>
      <c r="G23" s="843"/>
      <c r="H23" s="843"/>
      <c r="I23" s="1301"/>
      <c r="J23" s="1301">
        <v>1</v>
      </c>
      <c r="K23" s="851"/>
      <c r="L23" s="556" t="str">
        <f>mergeValue(A23) &amp;"."&amp; mergeValue(B23)&amp;"."&amp; mergeValue(C23)&amp;"."&amp; mergeValue(D23)&amp;"."&amp; mergeValue(E23)&amp;"."&amp; mergeValue(F23)</f>
        <v>1.1.1.1.1.1</v>
      </c>
      <c r="M23" s="519" t="s">
        <v>8</v>
      </c>
      <c r="N23" s="544"/>
      <c r="O23" s="1304"/>
      <c r="P23" s="1305"/>
      <c r="Q23" s="1305"/>
      <c r="R23" s="1305"/>
      <c r="S23" s="1305"/>
      <c r="T23" s="1305"/>
      <c r="U23" s="1305"/>
      <c r="V23" s="1306"/>
      <c r="W23" s="1123" t="s">
        <v>715</v>
      </c>
      <c r="Y23" s="468" t="str">
        <f>strCheckUnique(Z23:Z26)</f>
        <v/>
      </c>
      <c r="AA23" s="468" t="str">
        <f>IF(O23="","",O23 &amp; ":_")</f>
        <v/>
      </c>
    </row>
    <row r="24" spans="1:33" ht="122.1" customHeight="1">
      <c r="A24" s="1301"/>
      <c r="B24" s="1301"/>
      <c r="C24" s="1301"/>
      <c r="D24" s="1301"/>
      <c r="E24" s="1301"/>
      <c r="F24" s="1301"/>
      <c r="G24" s="843">
        <v>1</v>
      </c>
      <c r="H24" s="843"/>
      <c r="I24" s="1301"/>
      <c r="J24" s="1301"/>
      <c r="K24" s="851">
        <v>1</v>
      </c>
      <c r="L24" s="556" t="str">
        <f>mergeValue(A24) &amp;"."&amp; mergeValue(B24)&amp;"."&amp; mergeValue(C24)&amp;"."&amp; mergeValue(D24)&amp;"."&amp; mergeValue(E24)&amp;"."&amp; mergeValue(F24)&amp;"."&amp; mergeValue(G24)</f>
        <v>1.1.1.1.1.1.1</v>
      </c>
      <c r="M24" s="1082"/>
      <c r="N24" s="549"/>
      <c r="O24" s="1097"/>
      <c r="P24" s="526"/>
      <c r="Q24" s="526"/>
      <c r="R24" s="1280"/>
      <c r="S24" s="1282" t="s">
        <v>80</v>
      </c>
      <c r="T24" s="1280"/>
      <c r="U24" s="1282" t="s">
        <v>81</v>
      </c>
      <c r="V24" s="541"/>
      <c r="W24" s="1307" t="s">
        <v>716</v>
      </c>
      <c r="X24" s="464" t="str">
        <f>strCheckDate(O25:V25)</f>
        <v/>
      </c>
      <c r="Y24" s="468"/>
      <c r="Z24" s="468" t="str">
        <f>IF(M24="","",M24 )</f>
        <v/>
      </c>
      <c r="AA24" s="468"/>
      <c r="AB24" s="468"/>
      <c r="AC24" s="468"/>
    </row>
    <row r="25" spans="1:33" ht="11.55" hidden="1">
      <c r="A25" s="1301"/>
      <c r="B25" s="1301"/>
      <c r="C25" s="1301"/>
      <c r="D25" s="1301"/>
      <c r="E25" s="1301"/>
      <c r="F25" s="1301"/>
      <c r="G25" s="843"/>
      <c r="H25" s="843"/>
      <c r="I25" s="1301"/>
      <c r="J25" s="1301"/>
      <c r="K25" s="851"/>
      <c r="L25" s="563"/>
      <c r="M25" s="609"/>
      <c r="N25" s="549"/>
      <c r="O25" s="547"/>
      <c r="P25" s="526"/>
      <c r="Q25" s="547" t="str">
        <f>R24 &amp; "-" &amp; T24</f>
        <v>-</v>
      </c>
      <c r="R25" s="1281"/>
      <c r="S25" s="1282"/>
      <c r="T25" s="1281"/>
      <c r="U25" s="1282"/>
      <c r="V25" s="541"/>
      <c r="W25" s="1308"/>
    </row>
    <row r="26" spans="1:33" s="439" customFormat="1" ht="14.95" customHeight="1">
      <c r="A26" s="1301"/>
      <c r="B26" s="1301"/>
      <c r="C26" s="1301"/>
      <c r="D26" s="1301"/>
      <c r="E26" s="1301"/>
      <c r="F26" s="1301"/>
      <c r="G26" s="845"/>
      <c r="H26" s="843"/>
      <c r="I26" s="1301"/>
      <c r="J26" s="1301"/>
      <c r="K26" s="850"/>
      <c r="L26" s="502"/>
      <c r="M26" s="521" t="s">
        <v>23</v>
      </c>
      <c r="N26" s="515"/>
      <c r="O26" s="509"/>
      <c r="P26" s="509"/>
      <c r="Q26" s="509"/>
      <c r="R26" s="536"/>
      <c r="S26" s="528"/>
      <c r="T26" s="527"/>
      <c r="U26" s="515"/>
      <c r="V26" s="524"/>
      <c r="W26" s="1309"/>
      <c r="X26" s="465"/>
      <c r="Y26" s="465"/>
      <c r="Z26" s="465"/>
      <c r="AA26" s="465"/>
      <c r="AB26" s="465"/>
      <c r="AC26" s="465"/>
      <c r="AD26" s="465"/>
      <c r="AE26" s="465"/>
      <c r="AF26" s="465"/>
      <c r="AG26" s="465"/>
    </row>
    <row r="27" spans="1:33" s="439" customFormat="1" ht="14.95" customHeight="1">
      <c r="A27" s="1301"/>
      <c r="B27" s="1301"/>
      <c r="C27" s="1301"/>
      <c r="D27" s="1301"/>
      <c r="E27" s="1301"/>
      <c r="F27" s="845"/>
      <c r="G27" s="845"/>
      <c r="H27" s="843"/>
      <c r="I27" s="1301"/>
      <c r="J27" s="845"/>
      <c r="K27" s="850"/>
      <c r="L27" s="502"/>
      <c r="M27" s="520" t="s">
        <v>9</v>
      </c>
      <c r="N27" s="514"/>
      <c r="O27" s="509"/>
      <c r="P27" s="509"/>
      <c r="Q27" s="509"/>
      <c r="R27" s="536"/>
      <c r="S27" s="528"/>
      <c r="T27" s="527"/>
      <c r="U27" s="514"/>
      <c r="V27" s="528"/>
      <c r="W27" s="524"/>
      <c r="X27" s="465"/>
      <c r="Y27" s="465"/>
      <c r="Z27" s="465"/>
      <c r="AA27" s="465"/>
      <c r="AB27" s="465"/>
      <c r="AC27" s="465"/>
      <c r="AD27" s="465"/>
      <c r="AE27" s="465"/>
      <c r="AF27" s="465"/>
      <c r="AG27" s="465"/>
    </row>
    <row r="28" spans="1:33" s="439" customFormat="1" ht="14.95" customHeight="1">
      <c r="A28" s="1301"/>
      <c r="B28" s="1301"/>
      <c r="C28" s="1301"/>
      <c r="D28" s="1301"/>
      <c r="E28" s="849"/>
      <c r="F28" s="845"/>
      <c r="G28" s="845"/>
      <c r="H28" s="845"/>
      <c r="I28" s="841"/>
      <c r="J28" s="838"/>
      <c r="K28" s="848"/>
      <c r="L28" s="502"/>
      <c r="M28" s="515" t="s">
        <v>10</v>
      </c>
      <c r="N28" s="513"/>
      <c r="O28" s="509"/>
      <c r="P28" s="509"/>
      <c r="Q28" s="509"/>
      <c r="R28" s="536"/>
      <c r="S28" s="528"/>
      <c r="T28" s="527"/>
      <c r="U28" s="513"/>
      <c r="V28" s="528"/>
      <c r="W28" s="524"/>
      <c r="X28" s="465"/>
      <c r="Y28" s="465"/>
      <c r="Z28" s="465"/>
      <c r="AA28" s="465"/>
      <c r="AB28" s="465"/>
      <c r="AC28" s="465"/>
      <c r="AD28" s="465"/>
      <c r="AE28" s="465"/>
      <c r="AF28" s="465"/>
      <c r="AG28" s="465"/>
    </row>
    <row r="29" spans="1:33" s="439" customFormat="1" ht="14.95" customHeight="1">
      <c r="A29" s="1301"/>
      <c r="B29" s="1301"/>
      <c r="C29" s="1301"/>
      <c r="D29" s="849"/>
      <c r="E29" s="849"/>
      <c r="F29" s="845"/>
      <c r="G29" s="845"/>
      <c r="H29" s="845"/>
      <c r="I29" s="841"/>
      <c r="J29" s="838"/>
      <c r="K29" s="848"/>
      <c r="L29" s="502"/>
      <c r="M29" s="514" t="s">
        <v>15</v>
      </c>
      <c r="N29" s="513"/>
      <c r="O29" s="509"/>
      <c r="P29" s="509"/>
      <c r="Q29" s="509"/>
      <c r="R29" s="536"/>
      <c r="S29" s="528"/>
      <c r="T29" s="527"/>
      <c r="U29" s="513"/>
      <c r="V29" s="528"/>
      <c r="W29" s="524"/>
      <c r="X29" s="465"/>
      <c r="Y29" s="465"/>
      <c r="Z29" s="465"/>
      <c r="AA29" s="465"/>
      <c r="AB29" s="465"/>
      <c r="AC29" s="465"/>
      <c r="AD29" s="465"/>
      <c r="AE29" s="465"/>
      <c r="AF29" s="465"/>
      <c r="AG29" s="465"/>
    </row>
    <row r="30" spans="1:33" s="439" customFormat="1" ht="14.95" customHeight="1">
      <c r="A30" s="1301"/>
      <c r="B30" s="1301"/>
      <c r="C30" s="849"/>
      <c r="D30" s="849"/>
      <c r="E30" s="849"/>
      <c r="F30" s="849"/>
      <c r="G30" s="854"/>
      <c r="H30" s="841"/>
      <c r="I30" s="852"/>
      <c r="J30" s="838"/>
      <c r="K30" s="853"/>
      <c r="L30" s="502"/>
      <c r="M30" s="513" t="s">
        <v>16</v>
      </c>
      <c r="N30" s="513"/>
      <c r="O30" s="509"/>
      <c r="P30" s="509"/>
      <c r="Q30" s="509"/>
      <c r="R30" s="536"/>
      <c r="S30" s="528"/>
      <c r="T30" s="527"/>
      <c r="U30" s="513"/>
      <c r="V30" s="528"/>
      <c r="W30" s="524"/>
      <c r="X30" s="465"/>
      <c r="Y30" s="465"/>
      <c r="Z30" s="465"/>
      <c r="AA30" s="465"/>
      <c r="AB30" s="465"/>
      <c r="AC30" s="465"/>
      <c r="AD30" s="465"/>
      <c r="AE30" s="465"/>
      <c r="AF30" s="465"/>
      <c r="AG30" s="465"/>
    </row>
    <row r="31" spans="1:33" s="439" customFormat="1" ht="14.95" customHeight="1">
      <c r="A31" s="1301"/>
      <c r="B31" s="849"/>
      <c r="C31" s="849"/>
      <c r="D31" s="849"/>
      <c r="E31" s="849"/>
      <c r="F31" s="849"/>
      <c r="G31" s="854"/>
      <c r="H31" s="841"/>
      <c r="I31" s="841"/>
      <c r="J31" s="838"/>
      <c r="K31" s="848"/>
      <c r="L31" s="502"/>
      <c r="M31" s="522" t="s">
        <v>17</v>
      </c>
      <c r="N31" s="513"/>
      <c r="O31" s="509"/>
      <c r="P31" s="509"/>
      <c r="Q31" s="509"/>
      <c r="R31" s="536"/>
      <c r="S31" s="528"/>
      <c r="T31" s="527"/>
      <c r="U31" s="513"/>
      <c r="V31" s="528"/>
      <c r="W31" s="524"/>
      <c r="X31" s="465"/>
      <c r="Y31" s="465"/>
      <c r="Z31" s="465"/>
      <c r="AA31" s="465"/>
      <c r="AB31" s="465"/>
      <c r="AC31" s="465"/>
      <c r="AD31" s="465"/>
      <c r="AE31" s="465"/>
      <c r="AF31" s="465"/>
      <c r="AG31" s="465"/>
    </row>
    <row r="32" spans="1:33" s="439" customFormat="1" ht="14.95" customHeight="1">
      <c r="A32" s="837"/>
      <c r="B32" s="837"/>
      <c r="C32" s="837"/>
      <c r="D32" s="837"/>
      <c r="E32" s="837"/>
      <c r="F32" s="837"/>
      <c r="G32" s="837"/>
      <c r="H32" s="837"/>
      <c r="I32" s="837"/>
      <c r="J32" s="837"/>
      <c r="K32" s="837"/>
      <c r="L32" s="502"/>
      <c r="M32" s="529" t="s">
        <v>303</v>
      </c>
      <c r="N32" s="513"/>
      <c r="O32" s="509"/>
      <c r="P32" s="509"/>
      <c r="Q32" s="509"/>
      <c r="R32" s="536"/>
      <c r="S32" s="528"/>
      <c r="T32" s="527"/>
      <c r="U32" s="513"/>
      <c r="V32" s="528"/>
      <c r="W32" s="524"/>
      <c r="X32" s="465"/>
      <c r="Y32" s="465"/>
      <c r="Z32" s="465"/>
      <c r="AA32" s="465"/>
      <c r="AB32" s="465"/>
      <c r="AC32" s="465"/>
      <c r="AD32" s="465"/>
      <c r="AE32" s="465"/>
      <c r="AF32" s="465"/>
      <c r="AG32" s="465"/>
    </row>
    <row r="33" spans="12:23" ht="3.1" customHeight="1">
      <c r="L33" s="449"/>
      <c r="M33" s="449"/>
      <c r="N33" s="449"/>
      <c r="O33" s="449"/>
      <c r="P33" s="449"/>
      <c r="Q33" s="449"/>
      <c r="R33" s="449"/>
      <c r="S33" s="449"/>
      <c r="T33" s="449"/>
      <c r="U33" s="449"/>
    </row>
    <row r="34" spans="12:23" ht="133.5" customHeight="1">
      <c r="L34" s="1">
        <v>1</v>
      </c>
      <c r="M34" s="1273" t="s">
        <v>717</v>
      </c>
      <c r="N34" s="1273"/>
      <c r="O34" s="1273"/>
      <c r="P34" s="1273"/>
      <c r="Q34" s="1273"/>
      <c r="R34" s="1273"/>
      <c r="S34" s="1273"/>
      <c r="T34" s="1273"/>
      <c r="U34" s="1273"/>
      <c r="V34" s="1273"/>
      <c r="W34" s="1273"/>
    </row>
  </sheetData>
  <sheetProtection password="FA9C" sheet="1" objects="1" scenarios="1" formatColumns="0" formatRows="0"/>
  <dataConsolidate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3.6"/>
  <cols>
    <col min="1" max="1" width="3.7109375" style="554" hidden="1" customWidth="1"/>
    <col min="2" max="4" width="3.7109375" style="548" hidden="1" customWidth="1"/>
    <col min="5" max="5" width="3.7109375" style="494" customWidth="1"/>
    <col min="6" max="6" width="9.7109375" style="487" customWidth="1"/>
    <col min="7" max="7" width="37.7109375" style="487" customWidth="1"/>
    <col min="8" max="8" width="66.85546875" style="487" customWidth="1"/>
    <col min="9" max="9" width="115.7109375" style="487" customWidth="1"/>
    <col min="10" max="11" width="10.5703125" style="548"/>
    <col min="12" max="12" width="11.140625" style="548" customWidth="1"/>
    <col min="13" max="20" width="10.5703125" style="548"/>
    <col min="21" max="16384" width="10.5703125" style="487"/>
  </cols>
  <sheetData>
    <row r="1" spans="1:20" ht="3.1" customHeight="1">
      <c r="A1" s="554" t="s">
        <v>49</v>
      </c>
    </row>
    <row r="2" spans="1:20" ht="23.1">
      <c r="F2" s="1274" t="s">
        <v>465</v>
      </c>
      <c r="G2" s="1275"/>
      <c r="H2" s="1276"/>
      <c r="I2" s="603"/>
    </row>
    <row r="3" spans="1:20" ht="3.1" customHeight="1"/>
    <row r="4" spans="1:20" s="533" customFormat="1" ht="11.55">
      <c r="A4" s="553"/>
      <c r="B4" s="553"/>
      <c r="C4" s="553"/>
      <c r="D4" s="553"/>
      <c r="F4" s="1232" t="s">
        <v>440</v>
      </c>
      <c r="G4" s="1232"/>
      <c r="H4" s="1232"/>
      <c r="I4" s="1277" t="s">
        <v>441</v>
      </c>
      <c r="J4" s="553"/>
      <c r="K4" s="553"/>
      <c r="L4" s="553"/>
      <c r="M4" s="553"/>
      <c r="N4" s="553"/>
      <c r="O4" s="553"/>
      <c r="P4" s="553"/>
      <c r="Q4" s="553"/>
      <c r="R4" s="553"/>
      <c r="S4" s="553"/>
      <c r="T4" s="553"/>
    </row>
    <row r="5" spans="1:20" s="533" customFormat="1" ht="11.25" customHeight="1">
      <c r="A5" s="553"/>
      <c r="B5" s="553"/>
      <c r="C5" s="553"/>
      <c r="D5" s="553"/>
      <c r="F5" s="569" t="s">
        <v>87</v>
      </c>
      <c r="G5" s="581" t="s">
        <v>443</v>
      </c>
      <c r="H5" s="568" t="s">
        <v>434</v>
      </c>
      <c r="I5" s="1277"/>
      <c r="J5" s="553"/>
      <c r="K5" s="553"/>
      <c r="L5" s="553"/>
      <c r="M5" s="553"/>
      <c r="N5" s="553"/>
      <c r="O5" s="553"/>
      <c r="P5" s="553"/>
      <c r="Q5" s="553"/>
      <c r="R5" s="553"/>
      <c r="S5" s="553"/>
      <c r="T5" s="553"/>
    </row>
    <row r="6" spans="1:20" s="533" customFormat="1" ht="12.1" customHeight="1">
      <c r="A6" s="553"/>
      <c r="B6" s="553"/>
      <c r="C6" s="553"/>
      <c r="D6" s="553"/>
      <c r="F6" s="570" t="s">
        <v>88</v>
      </c>
      <c r="G6" s="572">
        <v>2</v>
      </c>
      <c r="H6" s="573">
        <v>3</v>
      </c>
      <c r="I6" s="571">
        <v>4</v>
      </c>
      <c r="J6" s="553">
        <v>4</v>
      </c>
      <c r="K6" s="553"/>
      <c r="L6" s="553"/>
      <c r="M6" s="553"/>
      <c r="N6" s="553"/>
      <c r="O6" s="553"/>
      <c r="P6" s="553"/>
      <c r="Q6" s="553"/>
      <c r="R6" s="553"/>
      <c r="S6" s="553"/>
      <c r="T6" s="553"/>
    </row>
    <row r="7" spans="1:20" s="533" customFormat="1" ht="19.05">
      <c r="A7" s="553"/>
      <c r="B7" s="553"/>
      <c r="C7" s="553"/>
      <c r="D7" s="553"/>
      <c r="F7" s="579">
        <v>1</v>
      </c>
      <c r="G7" s="595" t="s">
        <v>466</v>
      </c>
      <c r="H7" s="567" t="str">
        <f>IF(dateCh="","",dateCh)</f>
        <v>02.05.2023</v>
      </c>
      <c r="I7" s="544" t="s">
        <v>467</v>
      </c>
      <c r="J7" s="578"/>
      <c r="K7" s="553"/>
      <c r="L7" s="553"/>
      <c r="M7" s="553"/>
      <c r="N7" s="553"/>
      <c r="O7" s="553"/>
      <c r="P7" s="553"/>
      <c r="Q7" s="553"/>
      <c r="R7" s="553"/>
      <c r="S7" s="553"/>
      <c r="T7" s="553"/>
    </row>
    <row r="8" spans="1:20" s="533" customFormat="1" ht="46.2">
      <c r="A8" s="1278">
        <v>1</v>
      </c>
      <c r="B8" s="553"/>
      <c r="C8" s="553"/>
      <c r="D8" s="553"/>
      <c r="F8" s="579" t="str">
        <f>"2." &amp;mergeValue(A8)</f>
        <v>2.1</v>
      </c>
      <c r="G8" s="595" t="s">
        <v>468</v>
      </c>
      <c r="H8" s="567"/>
      <c r="I8" s="544" t="s">
        <v>563</v>
      </c>
      <c r="J8" s="578"/>
      <c r="K8" s="553"/>
      <c r="L8" s="553"/>
      <c r="M8" s="553"/>
      <c r="N8" s="553"/>
      <c r="O8" s="553"/>
      <c r="P8" s="553"/>
      <c r="Q8" s="553"/>
      <c r="R8" s="553"/>
      <c r="S8" s="553"/>
      <c r="T8" s="553"/>
    </row>
    <row r="9" spans="1:20" s="533" customFormat="1" ht="23.1">
      <c r="A9" s="1278"/>
      <c r="B9" s="553"/>
      <c r="C9" s="553"/>
      <c r="D9" s="553"/>
      <c r="F9" s="579" t="str">
        <f>"3." &amp;mergeValue(A9)</f>
        <v>3.1</v>
      </c>
      <c r="G9" s="595" t="s">
        <v>469</v>
      </c>
      <c r="H9" s="567"/>
      <c r="I9" s="544" t="s">
        <v>561</v>
      </c>
      <c r="J9" s="578"/>
      <c r="K9" s="553"/>
      <c r="L9" s="553"/>
      <c r="M9" s="553"/>
      <c r="N9" s="553"/>
      <c r="O9" s="553"/>
      <c r="P9" s="553"/>
      <c r="Q9" s="553"/>
      <c r="R9" s="553"/>
      <c r="S9" s="553"/>
      <c r="T9" s="553"/>
    </row>
    <row r="10" spans="1:20" s="533" customFormat="1" ht="23.1">
      <c r="A10" s="1278"/>
      <c r="B10" s="553"/>
      <c r="C10" s="553"/>
      <c r="D10" s="553"/>
      <c r="F10" s="579" t="str">
        <f>"4."&amp;mergeValue(A10)</f>
        <v>4.1</v>
      </c>
      <c r="G10" s="595" t="s">
        <v>470</v>
      </c>
      <c r="H10" s="568" t="s">
        <v>444</v>
      </c>
      <c r="I10" s="544"/>
      <c r="J10" s="578"/>
      <c r="K10" s="553"/>
      <c r="L10" s="553"/>
      <c r="M10" s="553"/>
      <c r="N10" s="553"/>
      <c r="O10" s="553"/>
      <c r="P10" s="553"/>
      <c r="Q10" s="553"/>
      <c r="R10" s="553"/>
      <c r="S10" s="553"/>
      <c r="T10" s="553"/>
    </row>
    <row r="11" spans="1:20" s="533" customFormat="1" ht="19.05">
      <c r="A11" s="1278"/>
      <c r="B11" s="1278">
        <v>1</v>
      </c>
      <c r="C11" s="586"/>
      <c r="D11" s="586"/>
      <c r="F11" s="579" t="str">
        <f>"4."&amp;mergeValue(A11) &amp;"."&amp;mergeValue(B11)</f>
        <v>4.1.1</v>
      </c>
      <c r="G11" s="574" t="s">
        <v>565</v>
      </c>
      <c r="H11" s="567" t="str">
        <f>IF(region_name="","",region_name)</f>
        <v>Курганская область</v>
      </c>
      <c r="I11" s="544" t="s">
        <v>473</v>
      </c>
      <c r="J11" s="578"/>
      <c r="K11" s="553"/>
      <c r="L11" s="553"/>
      <c r="M11" s="553"/>
      <c r="N11" s="553"/>
      <c r="O11" s="553"/>
      <c r="P11" s="553"/>
      <c r="Q11" s="553"/>
      <c r="R11" s="553"/>
      <c r="S11" s="553"/>
      <c r="T11" s="553"/>
    </row>
    <row r="12" spans="1:20" s="533" customFormat="1" ht="23.1">
      <c r="A12" s="1278"/>
      <c r="B12" s="1278"/>
      <c r="C12" s="1278">
        <v>1</v>
      </c>
      <c r="D12" s="586"/>
      <c r="F12" s="579" t="str">
        <f>"4."&amp;mergeValue(A12) &amp;"."&amp;mergeValue(B12)&amp;"."&amp;mergeValue(C12)</f>
        <v>4.1.1.1</v>
      </c>
      <c r="G12" s="585" t="s">
        <v>471</v>
      </c>
      <c r="H12" s="567"/>
      <c r="I12" s="544" t="s">
        <v>474</v>
      </c>
      <c r="J12" s="578"/>
      <c r="K12" s="553"/>
      <c r="L12" s="553"/>
      <c r="M12" s="553"/>
      <c r="N12" s="553"/>
      <c r="O12" s="553"/>
      <c r="P12" s="553"/>
      <c r="Q12" s="553"/>
      <c r="R12" s="553"/>
      <c r="S12" s="553"/>
      <c r="T12" s="553"/>
    </row>
    <row r="13" spans="1:20" s="533" customFormat="1" ht="39.1" customHeight="1">
      <c r="A13" s="1278"/>
      <c r="B13" s="1278"/>
      <c r="C13" s="1278"/>
      <c r="D13" s="586">
        <v>1</v>
      </c>
      <c r="F13" s="579" t="str">
        <f>"4."&amp;mergeValue(A13) &amp;"."&amp;mergeValue(B13)&amp;"."&amp;mergeValue(C13)&amp;"."&amp;mergeValue(D13)</f>
        <v>4.1.1.1.1</v>
      </c>
      <c r="G13" s="596" t="s">
        <v>472</v>
      </c>
      <c r="H13" s="567"/>
      <c r="I13" s="1316" t="s">
        <v>564</v>
      </c>
      <c r="J13" s="578"/>
      <c r="K13" s="553"/>
      <c r="L13" s="553"/>
      <c r="M13" s="553"/>
      <c r="N13" s="553"/>
      <c r="O13" s="553"/>
      <c r="P13" s="553"/>
      <c r="Q13" s="553"/>
      <c r="R13" s="553"/>
      <c r="S13" s="553"/>
      <c r="T13" s="553"/>
    </row>
    <row r="14" spans="1:20" s="533" customFormat="1" ht="19.05">
      <c r="A14" s="1278"/>
      <c r="B14" s="1278"/>
      <c r="C14" s="1278"/>
      <c r="D14" s="586"/>
      <c r="F14" s="582"/>
      <c r="G14" s="514" t="s">
        <v>3</v>
      </c>
      <c r="H14" s="587"/>
      <c r="I14" s="1316"/>
      <c r="J14" s="578"/>
      <c r="K14" s="553"/>
      <c r="L14" s="553"/>
      <c r="M14" s="553"/>
      <c r="N14" s="553"/>
      <c r="O14" s="553"/>
      <c r="P14" s="553"/>
      <c r="Q14" s="553"/>
      <c r="R14" s="553"/>
      <c r="S14" s="553"/>
      <c r="T14" s="553"/>
    </row>
    <row r="15" spans="1:20" s="533" customFormat="1" ht="19.05">
      <c r="A15" s="1278"/>
      <c r="B15" s="1278"/>
      <c r="C15" s="586"/>
      <c r="D15" s="586"/>
      <c r="F15" s="597"/>
      <c r="G15" s="540" t="s">
        <v>396</v>
      </c>
      <c r="H15" s="598"/>
      <c r="I15" s="599"/>
      <c r="J15" s="578"/>
      <c r="K15" s="553"/>
      <c r="L15" s="553"/>
      <c r="M15" s="553"/>
      <c r="N15" s="553"/>
      <c r="O15" s="553"/>
      <c r="P15" s="553"/>
      <c r="Q15" s="553"/>
      <c r="R15" s="553"/>
      <c r="S15" s="553"/>
      <c r="T15" s="553"/>
    </row>
    <row r="16" spans="1:20" s="533" customFormat="1" ht="19.05">
      <c r="A16" s="1278"/>
      <c r="B16" s="553"/>
      <c r="C16" s="553"/>
      <c r="D16" s="553"/>
      <c r="F16" s="582"/>
      <c r="G16" s="522" t="s">
        <v>478</v>
      </c>
      <c r="H16" s="583"/>
      <c r="I16" s="584"/>
      <c r="J16" s="578"/>
      <c r="K16" s="553"/>
      <c r="L16" s="553"/>
      <c r="M16" s="553"/>
      <c r="N16" s="553"/>
      <c r="O16" s="553"/>
      <c r="P16" s="553"/>
      <c r="Q16" s="553"/>
      <c r="R16" s="553"/>
      <c r="S16" s="553"/>
      <c r="T16" s="553"/>
    </row>
    <row r="17" spans="1:20" s="533" customFormat="1" ht="19.05">
      <c r="A17" s="553"/>
      <c r="B17" s="553"/>
      <c r="C17" s="553"/>
      <c r="D17" s="553"/>
      <c r="F17" s="582"/>
      <c r="G17" s="529" t="s">
        <v>477</v>
      </c>
      <c r="H17" s="583"/>
      <c r="I17" s="584"/>
      <c r="J17" s="578"/>
      <c r="K17" s="553"/>
      <c r="L17" s="553"/>
      <c r="M17" s="553"/>
      <c r="N17" s="553"/>
      <c r="O17" s="553"/>
      <c r="P17" s="553"/>
      <c r="Q17" s="553"/>
      <c r="R17" s="553"/>
      <c r="S17" s="553"/>
      <c r="T17" s="553"/>
    </row>
    <row r="18" spans="1:20" s="576" customFormat="1" ht="3.1" customHeight="1">
      <c r="A18" s="577"/>
      <c r="B18" s="577"/>
      <c r="C18" s="577"/>
      <c r="D18" s="577"/>
      <c r="F18" s="588"/>
      <c r="G18" s="589"/>
      <c r="H18" s="590"/>
      <c r="I18" s="591"/>
      <c r="J18" s="577"/>
      <c r="K18" s="577"/>
      <c r="L18" s="577"/>
      <c r="M18" s="577"/>
      <c r="N18" s="577"/>
      <c r="O18" s="577"/>
      <c r="P18" s="577"/>
      <c r="Q18" s="577"/>
      <c r="R18" s="577"/>
      <c r="S18" s="577"/>
      <c r="T18" s="577"/>
    </row>
    <row r="19" spans="1:20" s="576" customFormat="1" ht="14.95" customHeight="1">
      <c r="A19" s="577"/>
      <c r="B19" s="577"/>
      <c r="C19" s="577"/>
      <c r="D19" s="577"/>
      <c r="F19" s="575"/>
      <c r="G19" s="1273" t="s">
        <v>566</v>
      </c>
      <c r="H19" s="1273"/>
      <c r="I19" s="557"/>
      <c r="J19" s="577"/>
      <c r="K19" s="577"/>
      <c r="L19" s="577"/>
      <c r="M19" s="577"/>
      <c r="N19" s="577"/>
      <c r="O19" s="577"/>
      <c r="P19" s="577"/>
      <c r="Q19" s="577"/>
      <c r="R19" s="577"/>
      <c r="S19" s="577"/>
      <c r="T19" s="577"/>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5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5" customWidth="1"/>
  </cols>
  <sheetData>
    <row r="1" spans="1:27" ht="3.1" customHeight="1">
      <c r="AA1" s="75" t="s">
        <v>233</v>
      </c>
    </row>
    <row r="2" spans="1:27" ht="16.5" customHeight="1">
      <c r="B2" s="1208" t="str">
        <f>"Код отчёта: " &amp; GetCode()</f>
        <v>Код отчёта: FAS.JKH.OPEN.INFO.REQUEST.WARM</v>
      </c>
      <c r="C2" s="1208"/>
      <c r="D2" s="1208"/>
      <c r="E2" s="1208"/>
      <c r="F2" s="1208"/>
      <c r="G2" s="1208"/>
      <c r="Q2" s="219"/>
      <c r="R2" s="219"/>
      <c r="S2" s="219"/>
      <c r="T2" s="219"/>
      <c r="U2" s="219"/>
      <c r="V2" s="219"/>
      <c r="W2" s="219"/>
    </row>
    <row r="3" spans="1:27" ht="18" customHeight="1">
      <c r="B3" s="1209" t="str">
        <f>"Версия " &amp; GetVersion()</f>
        <v>Версия 1.0.2</v>
      </c>
      <c r="C3" s="1209"/>
      <c r="H3" s="40"/>
      <c r="I3" s="40"/>
      <c r="J3" s="40"/>
      <c r="K3" s="40"/>
      <c r="L3" s="40"/>
      <c r="M3" s="40"/>
      <c r="N3" s="40"/>
      <c r="O3" s="40"/>
      <c r="P3" s="40"/>
      <c r="Q3" s="219"/>
      <c r="R3" s="219"/>
      <c r="S3" s="219"/>
      <c r="T3" s="219"/>
      <c r="U3" s="219"/>
      <c r="V3" s="219"/>
      <c r="W3" s="249"/>
      <c r="X3" s="40"/>
      <c r="Y3" s="40"/>
    </row>
    <row r="4" spans="1:27" ht="3.1" customHeight="1">
      <c r="D4" s="40"/>
      <c r="E4" s="40"/>
      <c r="F4" s="40"/>
      <c r="G4" s="40"/>
      <c r="H4" s="40"/>
      <c r="I4" s="40"/>
      <c r="J4" s="40"/>
      <c r="K4" s="40"/>
      <c r="L4" s="40"/>
      <c r="M4" s="40"/>
      <c r="N4" s="40"/>
      <c r="O4" s="40"/>
      <c r="P4" s="40"/>
      <c r="Q4" s="40"/>
      <c r="R4" s="40"/>
      <c r="S4" s="40"/>
      <c r="T4" s="40"/>
      <c r="U4" s="40"/>
      <c r="V4" s="40"/>
      <c r="W4" s="40"/>
      <c r="X4" s="40"/>
      <c r="Y4" s="40"/>
    </row>
    <row r="5" spans="1:27" ht="42.8" customHeight="1">
      <c r="B5" s="1212" t="s">
        <v>671</v>
      </c>
      <c r="C5" s="1213"/>
      <c r="D5" s="1213"/>
      <c r="E5" s="1213"/>
      <c r="F5" s="1213"/>
      <c r="G5" s="1213"/>
      <c r="H5" s="1213"/>
      <c r="I5" s="1213"/>
      <c r="J5" s="1213"/>
      <c r="K5" s="1213"/>
      <c r="L5" s="1213"/>
      <c r="M5" s="1213"/>
      <c r="N5" s="1213"/>
      <c r="O5" s="1213"/>
      <c r="P5" s="1213"/>
      <c r="Q5" s="1213"/>
      <c r="R5" s="1213"/>
      <c r="S5" s="1213"/>
      <c r="T5" s="1213"/>
      <c r="U5" s="1213"/>
      <c r="V5" s="1213"/>
      <c r="W5" s="1213"/>
      <c r="X5" s="1213"/>
      <c r="Y5" s="1213"/>
    </row>
    <row r="6" spans="1:27" ht="9.6999999999999993" customHeight="1">
      <c r="A6" s="40"/>
      <c r="B6" s="74"/>
      <c r="C6" s="73"/>
      <c r="D6" s="56"/>
      <c r="E6" s="56"/>
      <c r="F6" s="56"/>
      <c r="G6" s="56"/>
      <c r="H6" s="56"/>
      <c r="I6" s="56"/>
      <c r="J6" s="56"/>
      <c r="K6" s="56"/>
      <c r="L6" s="56"/>
      <c r="M6" s="56"/>
      <c r="N6" s="56"/>
      <c r="O6" s="56"/>
      <c r="P6" s="56"/>
      <c r="Q6" s="56"/>
      <c r="R6" s="56"/>
      <c r="S6" s="56"/>
      <c r="T6" s="56"/>
      <c r="U6" s="56"/>
      <c r="V6" s="56"/>
      <c r="W6" s="56"/>
      <c r="X6" s="56"/>
      <c r="Y6" s="55"/>
    </row>
    <row r="7" spans="1:27" ht="14.95" customHeight="1">
      <c r="A7" s="40"/>
      <c r="B7" s="74"/>
      <c r="C7" s="73"/>
      <c r="D7" s="56"/>
      <c r="E7" s="1210" t="s">
        <v>562</v>
      </c>
      <c r="F7" s="1210"/>
      <c r="G7" s="1210"/>
      <c r="H7" s="1210"/>
      <c r="I7" s="1210"/>
      <c r="J7" s="1210"/>
      <c r="K7" s="1210"/>
      <c r="L7" s="1210"/>
      <c r="M7" s="1210"/>
      <c r="N7" s="1210"/>
      <c r="O7" s="1210"/>
      <c r="P7" s="1210"/>
      <c r="Q7" s="1210"/>
      <c r="R7" s="1210"/>
      <c r="S7" s="1210"/>
      <c r="T7" s="1210"/>
      <c r="U7" s="1210"/>
      <c r="V7" s="1210"/>
      <c r="W7" s="1210"/>
      <c r="X7" s="1210"/>
      <c r="Y7" s="55"/>
    </row>
    <row r="8" spans="1:27" ht="14.95" customHeight="1">
      <c r="A8" s="40"/>
      <c r="B8" s="74"/>
      <c r="C8" s="73"/>
      <c r="D8" s="56"/>
      <c r="E8" s="1210"/>
      <c r="F8" s="1210"/>
      <c r="G8" s="1210"/>
      <c r="H8" s="1210"/>
      <c r="I8" s="1210"/>
      <c r="J8" s="1210"/>
      <c r="K8" s="1210"/>
      <c r="L8" s="1210"/>
      <c r="M8" s="1210"/>
      <c r="N8" s="1210"/>
      <c r="O8" s="1210"/>
      <c r="P8" s="1210"/>
      <c r="Q8" s="1210"/>
      <c r="R8" s="1210"/>
      <c r="S8" s="1210"/>
      <c r="T8" s="1210"/>
      <c r="U8" s="1210"/>
      <c r="V8" s="1210"/>
      <c r="W8" s="1210"/>
      <c r="X8" s="1210"/>
      <c r="Y8" s="55"/>
    </row>
    <row r="9" spans="1:27" ht="14.95" customHeight="1">
      <c r="A9" s="40"/>
      <c r="B9" s="74"/>
      <c r="C9" s="73"/>
      <c r="D9" s="56"/>
      <c r="E9" s="1210"/>
      <c r="F9" s="1210"/>
      <c r="G9" s="1210"/>
      <c r="H9" s="1210"/>
      <c r="I9" s="1210"/>
      <c r="J9" s="1210"/>
      <c r="K9" s="1210"/>
      <c r="L9" s="1210"/>
      <c r="M9" s="1210"/>
      <c r="N9" s="1210"/>
      <c r="O9" s="1210"/>
      <c r="P9" s="1210"/>
      <c r="Q9" s="1210"/>
      <c r="R9" s="1210"/>
      <c r="S9" s="1210"/>
      <c r="T9" s="1210"/>
      <c r="U9" s="1210"/>
      <c r="V9" s="1210"/>
      <c r="W9" s="1210"/>
      <c r="X9" s="1210"/>
      <c r="Y9" s="55"/>
    </row>
    <row r="10" spans="1:27" ht="10.55" customHeight="1">
      <c r="A10" s="40"/>
      <c r="B10" s="74"/>
      <c r="C10" s="73"/>
      <c r="D10" s="56"/>
      <c r="E10" s="1210"/>
      <c r="F10" s="1210"/>
      <c r="G10" s="1210"/>
      <c r="H10" s="1210"/>
      <c r="I10" s="1210"/>
      <c r="J10" s="1210"/>
      <c r="K10" s="1210"/>
      <c r="L10" s="1210"/>
      <c r="M10" s="1210"/>
      <c r="N10" s="1210"/>
      <c r="O10" s="1210"/>
      <c r="P10" s="1210"/>
      <c r="Q10" s="1210"/>
      <c r="R10" s="1210"/>
      <c r="S10" s="1210"/>
      <c r="T10" s="1210"/>
      <c r="U10" s="1210"/>
      <c r="V10" s="1210"/>
      <c r="W10" s="1210"/>
      <c r="X10" s="1210"/>
      <c r="Y10" s="55"/>
    </row>
    <row r="11" spans="1:27" ht="27" customHeight="1">
      <c r="A11" s="40"/>
      <c r="B11" s="74"/>
      <c r="C11" s="73"/>
      <c r="D11" s="56"/>
      <c r="E11" s="1210"/>
      <c r="F11" s="1210"/>
      <c r="G11" s="1210"/>
      <c r="H11" s="1210"/>
      <c r="I11" s="1210"/>
      <c r="J11" s="1210"/>
      <c r="K11" s="1210"/>
      <c r="L11" s="1210"/>
      <c r="M11" s="1210"/>
      <c r="N11" s="1210"/>
      <c r="O11" s="1210"/>
      <c r="P11" s="1210"/>
      <c r="Q11" s="1210"/>
      <c r="R11" s="1210"/>
      <c r="S11" s="1210"/>
      <c r="T11" s="1210"/>
      <c r="U11" s="1210"/>
      <c r="V11" s="1210"/>
      <c r="W11" s="1210"/>
      <c r="X11" s="1210"/>
      <c r="Y11" s="55"/>
    </row>
    <row r="12" spans="1:27" ht="12.1" customHeight="1">
      <c r="A12" s="40"/>
      <c r="B12" s="74"/>
      <c r="C12" s="73"/>
      <c r="D12" s="56"/>
      <c r="E12" s="1210"/>
      <c r="F12" s="1210"/>
      <c r="G12" s="1210"/>
      <c r="H12" s="1210"/>
      <c r="I12" s="1210"/>
      <c r="J12" s="1210"/>
      <c r="K12" s="1210"/>
      <c r="L12" s="1210"/>
      <c r="M12" s="1210"/>
      <c r="N12" s="1210"/>
      <c r="O12" s="1210"/>
      <c r="P12" s="1210"/>
      <c r="Q12" s="1210"/>
      <c r="R12" s="1210"/>
      <c r="S12" s="1210"/>
      <c r="T12" s="1210"/>
      <c r="U12" s="1210"/>
      <c r="V12" s="1210"/>
      <c r="W12" s="1210"/>
      <c r="X12" s="1210"/>
      <c r="Y12" s="55"/>
    </row>
    <row r="13" spans="1:27" ht="38.25" customHeight="1">
      <c r="A13" s="40"/>
      <c r="B13" s="74"/>
      <c r="C13" s="73"/>
      <c r="D13" s="56"/>
      <c r="E13" s="1210"/>
      <c r="F13" s="1210"/>
      <c r="G13" s="1210"/>
      <c r="H13" s="1210"/>
      <c r="I13" s="1210"/>
      <c r="J13" s="1210"/>
      <c r="K13" s="1210"/>
      <c r="L13" s="1210"/>
      <c r="M13" s="1210"/>
      <c r="N13" s="1210"/>
      <c r="O13" s="1210"/>
      <c r="P13" s="1210"/>
      <c r="Q13" s="1210"/>
      <c r="R13" s="1210"/>
      <c r="S13" s="1210"/>
      <c r="T13" s="1210"/>
      <c r="U13" s="1210"/>
      <c r="V13" s="1210"/>
      <c r="W13" s="1210"/>
      <c r="X13" s="1210"/>
      <c r="Y13" s="69"/>
    </row>
    <row r="14" spans="1:27" ht="14.95" customHeight="1">
      <c r="A14" s="40"/>
      <c r="B14" s="74"/>
      <c r="C14" s="73"/>
      <c r="D14" s="56"/>
      <c r="E14" s="1210"/>
      <c r="F14" s="1210"/>
      <c r="G14" s="1210"/>
      <c r="H14" s="1210"/>
      <c r="I14" s="1210"/>
      <c r="J14" s="1210"/>
      <c r="K14" s="1210"/>
      <c r="L14" s="1210"/>
      <c r="M14" s="1210"/>
      <c r="N14" s="1210"/>
      <c r="O14" s="1210"/>
      <c r="P14" s="1210"/>
      <c r="Q14" s="1210"/>
      <c r="R14" s="1210"/>
      <c r="S14" s="1210"/>
      <c r="T14" s="1210"/>
      <c r="U14" s="1210"/>
      <c r="V14" s="1210"/>
      <c r="W14" s="1210"/>
      <c r="X14" s="1210"/>
      <c r="Y14" s="55"/>
    </row>
    <row r="15" spans="1:27" ht="14.3">
      <c r="A15" s="40"/>
      <c r="B15" s="74"/>
      <c r="C15" s="73"/>
      <c r="D15" s="56"/>
      <c r="E15" s="1210"/>
      <c r="F15" s="1210"/>
      <c r="G15" s="1210"/>
      <c r="H15" s="1210"/>
      <c r="I15" s="1210"/>
      <c r="J15" s="1210"/>
      <c r="K15" s="1210"/>
      <c r="L15" s="1210"/>
      <c r="M15" s="1210"/>
      <c r="N15" s="1210"/>
      <c r="O15" s="1210"/>
      <c r="P15" s="1210"/>
      <c r="Q15" s="1210"/>
      <c r="R15" s="1210"/>
      <c r="S15" s="1210"/>
      <c r="T15" s="1210"/>
      <c r="U15" s="1210"/>
      <c r="V15" s="1210"/>
      <c r="W15" s="1210"/>
      <c r="X15" s="1210"/>
      <c r="Y15" s="55"/>
    </row>
    <row r="16" spans="1:27" ht="14.3">
      <c r="A16" s="40"/>
      <c r="B16" s="74"/>
      <c r="C16" s="73"/>
      <c r="D16" s="56"/>
      <c r="E16" s="1210"/>
      <c r="F16" s="1210"/>
      <c r="G16" s="1210"/>
      <c r="H16" s="1210"/>
      <c r="I16" s="1210"/>
      <c r="J16" s="1210"/>
      <c r="K16" s="1210"/>
      <c r="L16" s="1210"/>
      <c r="M16" s="1210"/>
      <c r="N16" s="1210"/>
      <c r="O16" s="1210"/>
      <c r="P16" s="1210"/>
      <c r="Q16" s="1210"/>
      <c r="R16" s="1210"/>
      <c r="S16" s="1210"/>
      <c r="T16" s="1210"/>
      <c r="U16" s="1210"/>
      <c r="V16" s="1210"/>
      <c r="W16" s="1210"/>
      <c r="X16" s="1210"/>
      <c r="Y16" s="55"/>
    </row>
    <row r="17" spans="1:25" ht="14.95" customHeight="1">
      <c r="A17" s="40"/>
      <c r="B17" s="74"/>
      <c r="C17" s="73"/>
      <c r="D17" s="56"/>
      <c r="E17" s="1210"/>
      <c r="F17" s="1210"/>
      <c r="G17" s="1210"/>
      <c r="H17" s="1210"/>
      <c r="I17" s="1210"/>
      <c r="J17" s="1210"/>
      <c r="K17" s="1210"/>
      <c r="L17" s="1210"/>
      <c r="M17" s="1210"/>
      <c r="N17" s="1210"/>
      <c r="O17" s="1210"/>
      <c r="P17" s="1210"/>
      <c r="Q17" s="1210"/>
      <c r="R17" s="1210"/>
      <c r="S17" s="1210"/>
      <c r="T17" s="1210"/>
      <c r="U17" s="1210"/>
      <c r="V17" s="1210"/>
      <c r="W17" s="1210"/>
      <c r="X17" s="1210"/>
      <c r="Y17" s="55"/>
    </row>
    <row r="18" spans="1:25" ht="14.3">
      <c r="A18" s="40"/>
      <c r="B18" s="74"/>
      <c r="C18" s="73"/>
      <c r="D18" s="56"/>
      <c r="E18" s="1210"/>
      <c r="F18" s="1210"/>
      <c r="G18" s="1210"/>
      <c r="H18" s="1210"/>
      <c r="I18" s="1210"/>
      <c r="J18" s="1210"/>
      <c r="K18" s="1210"/>
      <c r="L18" s="1210"/>
      <c r="M18" s="1210"/>
      <c r="N18" s="1210"/>
      <c r="O18" s="1210"/>
      <c r="P18" s="1210"/>
      <c r="Q18" s="1210"/>
      <c r="R18" s="1210"/>
      <c r="S18" s="1210"/>
      <c r="T18" s="1210"/>
      <c r="U18" s="1210"/>
      <c r="V18" s="1210"/>
      <c r="W18" s="1210"/>
      <c r="X18" s="1210"/>
      <c r="Y18" s="55"/>
    </row>
    <row r="19" spans="1:25" ht="59.3" customHeight="1">
      <c r="A19" s="40"/>
      <c r="B19" s="74"/>
      <c r="C19" s="73"/>
      <c r="D19" s="62"/>
      <c r="E19" s="1210"/>
      <c r="F19" s="1210"/>
      <c r="G19" s="1210"/>
      <c r="H19" s="1210"/>
      <c r="I19" s="1210"/>
      <c r="J19" s="1210"/>
      <c r="K19" s="1210"/>
      <c r="L19" s="1210"/>
      <c r="M19" s="1210"/>
      <c r="N19" s="1210"/>
      <c r="O19" s="1210"/>
      <c r="P19" s="1210"/>
      <c r="Q19" s="1210"/>
      <c r="R19" s="1210"/>
      <c r="S19" s="1210"/>
      <c r="T19" s="1210"/>
      <c r="U19" s="1210"/>
      <c r="V19" s="1210"/>
      <c r="W19" s="1210"/>
      <c r="X19" s="1210"/>
      <c r="Y19" s="55"/>
    </row>
    <row r="20" spans="1:25" ht="14.3" hidden="1">
      <c r="A20" s="40"/>
      <c r="B20" s="74"/>
      <c r="C20" s="73"/>
      <c r="D20" s="62"/>
      <c r="E20" s="61"/>
      <c r="F20" s="61"/>
      <c r="G20" s="61"/>
      <c r="H20" s="61"/>
      <c r="I20" s="61"/>
      <c r="J20" s="61"/>
      <c r="K20" s="61"/>
      <c r="L20" s="61"/>
      <c r="M20" s="61"/>
      <c r="N20" s="61"/>
      <c r="O20" s="61"/>
      <c r="P20" s="61"/>
      <c r="Q20" s="61"/>
      <c r="R20" s="61"/>
      <c r="S20" s="61"/>
      <c r="T20" s="61"/>
      <c r="U20" s="61"/>
      <c r="V20" s="61"/>
      <c r="W20" s="61"/>
      <c r="X20" s="61"/>
      <c r="Y20" s="55"/>
    </row>
    <row r="21" spans="1:25" ht="14.3" hidden="1" customHeight="1">
      <c r="A21" s="40"/>
      <c r="B21" s="74"/>
      <c r="C21" s="73"/>
      <c r="D21" s="57"/>
      <c r="E21" s="68" t="s">
        <v>231</v>
      </c>
      <c r="F21" s="1215" t="s">
        <v>248</v>
      </c>
      <c r="G21" s="1216"/>
      <c r="H21" s="1216"/>
      <c r="I21" s="1216"/>
      <c r="J21" s="1216"/>
      <c r="K21" s="1216"/>
      <c r="L21" s="1216"/>
      <c r="M21" s="1216"/>
      <c r="N21" s="56"/>
      <c r="O21" s="67" t="s">
        <v>231</v>
      </c>
      <c r="P21" s="1217" t="s">
        <v>232</v>
      </c>
      <c r="Q21" s="1218"/>
      <c r="R21" s="1218"/>
      <c r="S21" s="1218"/>
      <c r="T21" s="1218"/>
      <c r="U21" s="1218"/>
      <c r="V21" s="1218"/>
      <c r="W21" s="1218"/>
      <c r="X21" s="1218"/>
      <c r="Y21" s="55"/>
    </row>
    <row r="22" spans="1:25" ht="14.3" hidden="1" customHeight="1">
      <c r="A22" s="40"/>
      <c r="B22" s="74"/>
      <c r="C22" s="73"/>
      <c r="D22" s="57"/>
      <c r="E22" s="88" t="s">
        <v>231</v>
      </c>
      <c r="F22" s="1215" t="s">
        <v>234</v>
      </c>
      <c r="G22" s="1216"/>
      <c r="H22" s="1216"/>
      <c r="I22" s="1216"/>
      <c r="J22" s="1216"/>
      <c r="K22" s="1216"/>
      <c r="L22" s="1216"/>
      <c r="M22" s="1216"/>
      <c r="N22" s="56"/>
      <c r="O22" s="70" t="s">
        <v>231</v>
      </c>
      <c r="P22" s="1217" t="s">
        <v>560</v>
      </c>
      <c r="Q22" s="1218"/>
      <c r="R22" s="1218"/>
      <c r="S22" s="1218"/>
      <c r="T22" s="1218"/>
      <c r="U22" s="1218"/>
      <c r="V22" s="1218"/>
      <c r="W22" s="1218"/>
      <c r="X22" s="1218"/>
      <c r="Y22" s="55"/>
    </row>
    <row r="23" spans="1:25" ht="27" hidden="1" customHeight="1">
      <c r="A23" s="40"/>
      <c r="B23" s="74"/>
      <c r="C23" s="73"/>
      <c r="D23" s="57"/>
      <c r="E23" s="56"/>
      <c r="F23" s="56"/>
      <c r="G23" s="56"/>
      <c r="H23" s="56"/>
      <c r="I23" s="56"/>
      <c r="J23" s="56"/>
      <c r="K23" s="56"/>
      <c r="L23" s="56"/>
      <c r="M23" s="56"/>
      <c r="N23" s="56"/>
      <c r="O23" s="56"/>
      <c r="P23" s="1211"/>
      <c r="Q23" s="1211"/>
      <c r="R23" s="1211"/>
      <c r="S23" s="1211"/>
      <c r="T23" s="1211"/>
      <c r="U23" s="1211"/>
      <c r="V23" s="1211"/>
      <c r="W23" s="1211"/>
      <c r="X23" s="56"/>
      <c r="Y23" s="55"/>
    </row>
    <row r="24" spans="1:25" ht="10.55" hidden="1" customHeight="1">
      <c r="A24" s="40"/>
      <c r="B24" s="74"/>
      <c r="C24" s="73"/>
      <c r="D24" s="57"/>
      <c r="E24" s="56"/>
      <c r="F24" s="56"/>
      <c r="G24" s="56"/>
      <c r="H24" s="56"/>
      <c r="I24" s="56"/>
      <c r="J24" s="56"/>
      <c r="K24" s="56"/>
      <c r="L24" s="56"/>
      <c r="M24" s="56"/>
      <c r="N24" s="56"/>
      <c r="O24" s="56"/>
      <c r="P24" s="56"/>
      <c r="Q24" s="56"/>
      <c r="R24" s="56"/>
      <c r="S24" s="56"/>
      <c r="T24" s="56"/>
      <c r="U24" s="56"/>
      <c r="V24" s="56"/>
      <c r="W24" s="56"/>
      <c r="X24" s="56"/>
      <c r="Y24" s="55"/>
    </row>
    <row r="25" spans="1:25" ht="27" hidden="1" customHeight="1">
      <c r="A25" s="40"/>
      <c r="B25" s="74"/>
      <c r="C25" s="73"/>
      <c r="D25" s="57"/>
      <c r="E25" s="56"/>
      <c r="F25" s="56"/>
      <c r="G25" s="56"/>
      <c r="H25" s="56"/>
      <c r="I25" s="56"/>
      <c r="J25" s="56"/>
      <c r="K25" s="56"/>
      <c r="L25" s="56"/>
      <c r="M25" s="56"/>
      <c r="N25" s="56"/>
      <c r="O25" s="56"/>
      <c r="P25" s="56"/>
      <c r="Q25" s="56"/>
      <c r="R25" s="56"/>
      <c r="S25" s="56"/>
      <c r="T25" s="56"/>
      <c r="U25" s="56"/>
      <c r="V25" s="56"/>
      <c r="W25" s="56"/>
      <c r="X25" s="56"/>
      <c r="Y25" s="55"/>
    </row>
    <row r="26" spans="1:25" ht="12.1" hidden="1" customHeight="1">
      <c r="A26" s="40"/>
      <c r="B26" s="74"/>
      <c r="C26" s="73"/>
      <c r="D26" s="57"/>
      <c r="E26" s="56"/>
      <c r="F26" s="56"/>
      <c r="G26" s="56"/>
      <c r="H26" s="56"/>
      <c r="I26" s="56"/>
      <c r="J26" s="56"/>
      <c r="K26" s="56"/>
      <c r="L26" s="56"/>
      <c r="M26" s="56"/>
      <c r="N26" s="56"/>
      <c r="O26" s="56"/>
      <c r="P26" s="56"/>
      <c r="Q26" s="56"/>
      <c r="R26" s="56"/>
      <c r="S26" s="56"/>
      <c r="T26" s="56"/>
      <c r="U26" s="56"/>
      <c r="V26" s="56"/>
      <c r="W26" s="56"/>
      <c r="X26" s="56"/>
      <c r="Y26" s="55"/>
    </row>
    <row r="27" spans="1:25" ht="38.25" hidden="1" customHeight="1">
      <c r="A27" s="40"/>
      <c r="B27" s="74"/>
      <c r="C27" s="73"/>
      <c r="D27" s="57"/>
      <c r="E27" s="56"/>
      <c r="F27" s="56"/>
      <c r="G27" s="56"/>
      <c r="H27" s="56"/>
      <c r="I27" s="56"/>
      <c r="J27" s="56"/>
      <c r="K27" s="56"/>
      <c r="L27" s="56"/>
      <c r="M27" s="56"/>
      <c r="N27" s="56"/>
      <c r="O27" s="56"/>
      <c r="P27" s="56"/>
      <c r="Q27" s="56"/>
      <c r="R27" s="56"/>
      <c r="S27" s="56"/>
      <c r="T27" s="56"/>
      <c r="U27" s="56"/>
      <c r="V27" s="56"/>
      <c r="W27" s="56"/>
      <c r="X27" s="56"/>
      <c r="Y27" s="55"/>
    </row>
    <row r="28" spans="1:25" ht="14.3" hidden="1">
      <c r="A28" s="40"/>
      <c r="B28" s="74"/>
      <c r="C28" s="73"/>
      <c r="D28" s="57"/>
      <c r="E28" s="56"/>
      <c r="F28" s="56"/>
      <c r="G28" s="56"/>
      <c r="H28" s="56"/>
      <c r="I28" s="56"/>
      <c r="J28" s="56"/>
      <c r="K28" s="56"/>
      <c r="L28" s="56"/>
      <c r="M28" s="56"/>
      <c r="N28" s="56"/>
      <c r="O28" s="56"/>
      <c r="P28" s="56"/>
      <c r="Q28" s="56"/>
      <c r="R28" s="56"/>
      <c r="S28" s="56"/>
      <c r="T28" s="56"/>
      <c r="U28" s="56"/>
      <c r="V28" s="56"/>
      <c r="W28" s="56"/>
      <c r="X28" s="56"/>
      <c r="Y28" s="55"/>
    </row>
    <row r="29" spans="1:25" ht="14.3" hidden="1">
      <c r="A29" s="40"/>
      <c r="B29" s="74"/>
      <c r="C29" s="73"/>
      <c r="D29" s="57"/>
      <c r="E29" s="56"/>
      <c r="F29" s="56"/>
      <c r="G29" s="56"/>
      <c r="H29" s="56"/>
      <c r="I29" s="56"/>
      <c r="J29" s="56"/>
      <c r="K29" s="56"/>
      <c r="L29" s="56"/>
      <c r="M29" s="56"/>
      <c r="N29" s="56"/>
      <c r="O29" s="56"/>
      <c r="P29" s="56"/>
      <c r="Q29" s="56"/>
      <c r="R29" s="56"/>
      <c r="S29" s="56"/>
      <c r="T29" s="56"/>
      <c r="U29" s="56"/>
      <c r="V29" s="56"/>
      <c r="W29" s="56"/>
      <c r="X29" s="56"/>
      <c r="Y29" s="55"/>
    </row>
    <row r="30" spans="1:25" ht="14.3" hidden="1">
      <c r="A30" s="40"/>
      <c r="B30" s="74"/>
      <c r="C30" s="73"/>
      <c r="D30" s="57"/>
      <c r="E30" s="56"/>
      <c r="F30" s="56"/>
      <c r="G30" s="56"/>
      <c r="H30" s="56"/>
      <c r="I30" s="56"/>
      <c r="J30" s="56"/>
      <c r="K30" s="56"/>
      <c r="L30" s="56"/>
      <c r="M30" s="56"/>
      <c r="N30" s="56"/>
      <c r="O30" s="56"/>
      <c r="P30" s="56"/>
      <c r="Q30" s="56"/>
      <c r="R30" s="56"/>
      <c r="S30" s="56"/>
      <c r="T30" s="56"/>
      <c r="U30" s="56"/>
      <c r="V30" s="56"/>
      <c r="W30" s="56"/>
      <c r="X30" s="56"/>
      <c r="Y30" s="55"/>
    </row>
    <row r="31" spans="1:25" ht="14.3" hidden="1">
      <c r="A31" s="40"/>
      <c r="B31" s="74"/>
      <c r="C31" s="73"/>
      <c r="D31" s="57"/>
      <c r="E31" s="56"/>
      <c r="F31" s="56"/>
      <c r="G31" s="56"/>
      <c r="H31" s="56"/>
      <c r="I31" s="56"/>
      <c r="J31" s="56"/>
      <c r="K31" s="56"/>
      <c r="L31" s="56"/>
      <c r="M31" s="56"/>
      <c r="N31" s="56"/>
      <c r="O31" s="56"/>
      <c r="P31" s="56"/>
      <c r="Q31" s="56"/>
      <c r="R31" s="56"/>
      <c r="S31" s="56"/>
      <c r="T31" s="56"/>
      <c r="U31" s="56"/>
      <c r="V31" s="56"/>
      <c r="W31" s="56"/>
      <c r="X31" s="56"/>
      <c r="Y31" s="55"/>
    </row>
    <row r="32" spans="1:25" ht="14.3" hidden="1">
      <c r="A32" s="40"/>
      <c r="B32" s="74"/>
      <c r="C32" s="73"/>
      <c r="D32" s="57"/>
      <c r="E32" s="56"/>
      <c r="F32" s="56"/>
      <c r="G32" s="56"/>
      <c r="H32" s="56"/>
      <c r="I32" s="56"/>
      <c r="J32" s="56"/>
      <c r="K32" s="56"/>
      <c r="L32" s="56"/>
      <c r="M32" s="56"/>
      <c r="N32" s="56"/>
      <c r="O32" s="56"/>
      <c r="P32" s="56"/>
      <c r="Q32" s="56"/>
      <c r="R32" s="56"/>
      <c r="S32" s="56"/>
      <c r="T32" s="56"/>
      <c r="U32" s="56"/>
      <c r="V32" s="56"/>
      <c r="W32" s="56"/>
      <c r="X32" s="56"/>
      <c r="Y32" s="55"/>
    </row>
    <row r="33" spans="1:25" ht="18.7" hidden="1" customHeight="1">
      <c r="A33" s="40"/>
      <c r="B33" s="74"/>
      <c r="C33" s="73"/>
      <c r="D33" s="62"/>
      <c r="E33" s="61"/>
      <c r="F33" s="61"/>
      <c r="G33" s="61"/>
      <c r="H33" s="61"/>
      <c r="I33" s="61"/>
      <c r="J33" s="61"/>
      <c r="K33" s="61"/>
      <c r="L33" s="61"/>
      <c r="M33" s="61"/>
      <c r="N33" s="61"/>
      <c r="O33" s="61"/>
      <c r="P33" s="61"/>
      <c r="Q33" s="61"/>
      <c r="R33" s="61"/>
      <c r="S33" s="61"/>
      <c r="T33" s="61"/>
      <c r="U33" s="61"/>
      <c r="V33" s="61"/>
      <c r="W33" s="61"/>
      <c r="X33" s="61"/>
      <c r="Y33" s="55"/>
    </row>
    <row r="34" spans="1:25" ht="14.3" hidden="1">
      <c r="A34" s="40"/>
      <c r="B34" s="74"/>
      <c r="C34" s="73"/>
      <c r="D34" s="62"/>
      <c r="E34" s="61"/>
      <c r="F34" s="61"/>
      <c r="G34" s="61"/>
      <c r="H34" s="61"/>
      <c r="I34" s="61"/>
      <c r="J34" s="61"/>
      <c r="K34" s="61"/>
      <c r="L34" s="61"/>
      <c r="M34" s="61"/>
      <c r="N34" s="61"/>
      <c r="O34" s="61"/>
      <c r="P34" s="61"/>
      <c r="Q34" s="61"/>
      <c r="R34" s="61"/>
      <c r="S34" s="61"/>
      <c r="T34" s="61"/>
      <c r="U34" s="61"/>
      <c r="V34" s="61"/>
      <c r="W34" s="61"/>
      <c r="X34" s="61"/>
      <c r="Y34" s="55"/>
    </row>
    <row r="35" spans="1:25" ht="23.95" hidden="1" customHeight="1">
      <c r="A35" s="40"/>
      <c r="B35" s="74"/>
      <c r="C35" s="73"/>
      <c r="D35" s="57"/>
      <c r="E35" s="1214" t="s">
        <v>387</v>
      </c>
      <c r="F35" s="1214"/>
      <c r="G35" s="1214"/>
      <c r="H35" s="1214"/>
      <c r="I35" s="1214"/>
      <c r="J35" s="1214"/>
      <c r="K35" s="1214"/>
      <c r="L35" s="1214"/>
      <c r="M35" s="1214"/>
      <c r="N35" s="1214"/>
      <c r="O35" s="1214"/>
      <c r="P35" s="1214"/>
      <c r="Q35" s="1214"/>
      <c r="R35" s="1214"/>
      <c r="S35" s="1214"/>
      <c r="T35" s="1214"/>
      <c r="U35" s="1214"/>
      <c r="V35" s="1214"/>
      <c r="W35" s="1214"/>
      <c r="X35" s="1214"/>
      <c r="Y35" s="55"/>
    </row>
    <row r="36" spans="1:25" ht="38.25" hidden="1" customHeight="1">
      <c r="A36" s="40"/>
      <c r="B36" s="74"/>
      <c r="C36" s="73"/>
      <c r="D36" s="57"/>
      <c r="E36" s="1214"/>
      <c r="F36" s="1214"/>
      <c r="G36" s="1214"/>
      <c r="H36" s="1214"/>
      <c r="I36" s="1214"/>
      <c r="J36" s="1214"/>
      <c r="K36" s="1214"/>
      <c r="L36" s="1214"/>
      <c r="M36" s="1214"/>
      <c r="N36" s="1214"/>
      <c r="O36" s="1214"/>
      <c r="P36" s="1214"/>
      <c r="Q36" s="1214"/>
      <c r="R36" s="1214"/>
      <c r="S36" s="1214"/>
      <c r="T36" s="1214"/>
      <c r="U36" s="1214"/>
      <c r="V36" s="1214"/>
      <c r="W36" s="1214"/>
      <c r="X36" s="1214"/>
      <c r="Y36" s="55"/>
    </row>
    <row r="37" spans="1:25" ht="9.6999999999999993" hidden="1" customHeight="1">
      <c r="A37" s="40"/>
      <c r="B37" s="74"/>
      <c r="C37" s="73"/>
      <c r="D37" s="57"/>
      <c r="E37" s="1214"/>
      <c r="F37" s="1214"/>
      <c r="G37" s="1214"/>
      <c r="H37" s="1214"/>
      <c r="I37" s="1214"/>
      <c r="J37" s="1214"/>
      <c r="K37" s="1214"/>
      <c r="L37" s="1214"/>
      <c r="M37" s="1214"/>
      <c r="N37" s="1214"/>
      <c r="O37" s="1214"/>
      <c r="P37" s="1214"/>
      <c r="Q37" s="1214"/>
      <c r="R37" s="1214"/>
      <c r="S37" s="1214"/>
      <c r="T37" s="1214"/>
      <c r="U37" s="1214"/>
      <c r="V37" s="1214"/>
      <c r="W37" s="1214"/>
      <c r="X37" s="1214"/>
      <c r="Y37" s="55"/>
    </row>
    <row r="38" spans="1:25" ht="50.95" hidden="1" customHeight="1">
      <c r="A38" s="40"/>
      <c r="B38" s="74"/>
      <c r="C38" s="73"/>
      <c r="D38" s="57"/>
      <c r="E38" s="1214"/>
      <c r="F38" s="1214"/>
      <c r="G38" s="1214"/>
      <c r="H38" s="1214"/>
      <c r="I38" s="1214"/>
      <c r="J38" s="1214"/>
      <c r="K38" s="1214"/>
      <c r="L38" s="1214"/>
      <c r="M38" s="1214"/>
      <c r="N38" s="1214"/>
      <c r="O38" s="1214"/>
      <c r="P38" s="1214"/>
      <c r="Q38" s="1214"/>
      <c r="R38" s="1214"/>
      <c r="S38" s="1214"/>
      <c r="T38" s="1214"/>
      <c r="U38" s="1214"/>
      <c r="V38" s="1214"/>
      <c r="W38" s="1214"/>
      <c r="X38" s="1214"/>
      <c r="Y38" s="55"/>
    </row>
    <row r="39" spans="1:25" ht="14.95" hidden="1" customHeight="1">
      <c r="A39" s="40"/>
      <c r="B39" s="74"/>
      <c r="C39" s="73"/>
      <c r="D39" s="57"/>
      <c r="E39" s="1214"/>
      <c r="F39" s="1214"/>
      <c r="G39" s="1214"/>
      <c r="H39" s="1214"/>
      <c r="I39" s="1214"/>
      <c r="J39" s="1214"/>
      <c r="K39" s="1214"/>
      <c r="L39" s="1214"/>
      <c r="M39" s="1214"/>
      <c r="N39" s="1214"/>
      <c r="O39" s="1214"/>
      <c r="P39" s="1214"/>
      <c r="Q39" s="1214"/>
      <c r="R39" s="1214"/>
      <c r="S39" s="1214"/>
      <c r="T39" s="1214"/>
      <c r="U39" s="1214"/>
      <c r="V39" s="1214"/>
      <c r="W39" s="1214"/>
      <c r="X39" s="1214"/>
      <c r="Y39" s="55"/>
    </row>
    <row r="40" spans="1:25" ht="12.1" hidden="1" customHeight="1">
      <c r="A40" s="40"/>
      <c r="B40" s="74"/>
      <c r="C40" s="73"/>
      <c r="D40" s="57"/>
      <c r="E40" s="1200"/>
      <c r="F40" s="1201"/>
      <c r="G40" s="1201"/>
      <c r="H40" s="1201"/>
      <c r="I40" s="1201"/>
      <c r="J40" s="1201"/>
      <c r="K40" s="1201"/>
      <c r="L40" s="1201"/>
      <c r="M40" s="1201"/>
      <c r="N40" s="1201"/>
      <c r="O40" s="1201"/>
      <c r="P40" s="1201"/>
      <c r="Q40" s="1201"/>
      <c r="R40" s="1201"/>
      <c r="S40" s="1201"/>
      <c r="T40" s="1201"/>
      <c r="U40" s="1201"/>
      <c r="V40" s="1201"/>
      <c r="W40" s="1201"/>
      <c r="X40" s="1201"/>
      <c r="Y40" s="55"/>
    </row>
    <row r="41" spans="1:25" ht="38.25" hidden="1" customHeight="1">
      <c r="A41" s="40"/>
      <c r="B41" s="74"/>
      <c r="C41" s="73"/>
      <c r="D41" s="57"/>
      <c r="E41" s="1214"/>
      <c r="F41" s="1214"/>
      <c r="G41" s="1214"/>
      <c r="H41" s="1214"/>
      <c r="I41" s="1214"/>
      <c r="J41" s="1214"/>
      <c r="K41" s="1214"/>
      <c r="L41" s="1214"/>
      <c r="M41" s="1214"/>
      <c r="N41" s="1214"/>
      <c r="O41" s="1214"/>
      <c r="P41" s="1214"/>
      <c r="Q41" s="1214"/>
      <c r="R41" s="1214"/>
      <c r="S41" s="1214"/>
      <c r="T41" s="1214"/>
      <c r="U41" s="1214"/>
      <c r="V41" s="1214"/>
      <c r="W41" s="1214"/>
      <c r="X41" s="1214"/>
      <c r="Y41" s="55"/>
    </row>
    <row r="42" spans="1:25" ht="14.3" hidden="1">
      <c r="A42" s="40"/>
      <c r="B42" s="74"/>
      <c r="C42" s="73"/>
      <c r="D42" s="57"/>
      <c r="E42" s="1214"/>
      <c r="F42" s="1214"/>
      <c r="G42" s="1214"/>
      <c r="H42" s="1214"/>
      <c r="I42" s="1214"/>
      <c r="J42" s="1214"/>
      <c r="K42" s="1214"/>
      <c r="L42" s="1214"/>
      <c r="M42" s="1214"/>
      <c r="N42" s="1214"/>
      <c r="O42" s="1214"/>
      <c r="P42" s="1214"/>
      <c r="Q42" s="1214"/>
      <c r="R42" s="1214"/>
      <c r="S42" s="1214"/>
      <c r="T42" s="1214"/>
      <c r="U42" s="1214"/>
      <c r="V42" s="1214"/>
      <c r="W42" s="1214"/>
      <c r="X42" s="1214"/>
      <c r="Y42" s="55"/>
    </row>
    <row r="43" spans="1:25" ht="14.3" hidden="1">
      <c r="A43" s="40"/>
      <c r="B43" s="74"/>
      <c r="C43" s="73"/>
      <c r="D43" s="57"/>
      <c r="E43" s="1214"/>
      <c r="F43" s="1214"/>
      <c r="G43" s="1214"/>
      <c r="H43" s="1214"/>
      <c r="I43" s="1214"/>
      <c r="J43" s="1214"/>
      <c r="K43" s="1214"/>
      <c r="L43" s="1214"/>
      <c r="M43" s="1214"/>
      <c r="N43" s="1214"/>
      <c r="O43" s="1214"/>
      <c r="P43" s="1214"/>
      <c r="Q43" s="1214"/>
      <c r="R43" s="1214"/>
      <c r="S43" s="1214"/>
      <c r="T43" s="1214"/>
      <c r="U43" s="1214"/>
      <c r="V43" s="1214"/>
      <c r="W43" s="1214"/>
      <c r="X43" s="1214"/>
      <c r="Y43" s="55"/>
    </row>
    <row r="44" spans="1:25" ht="33.799999999999997" hidden="1" customHeight="1">
      <c r="A44" s="40"/>
      <c r="B44" s="74"/>
      <c r="C44" s="73"/>
      <c r="D44" s="62"/>
      <c r="E44" s="1214"/>
      <c r="F44" s="1214"/>
      <c r="G44" s="1214"/>
      <c r="H44" s="1214"/>
      <c r="I44" s="1214"/>
      <c r="J44" s="1214"/>
      <c r="K44" s="1214"/>
      <c r="L44" s="1214"/>
      <c r="M44" s="1214"/>
      <c r="N44" s="1214"/>
      <c r="O44" s="1214"/>
      <c r="P44" s="1214"/>
      <c r="Q44" s="1214"/>
      <c r="R44" s="1214"/>
      <c r="S44" s="1214"/>
      <c r="T44" s="1214"/>
      <c r="U44" s="1214"/>
      <c r="V44" s="1214"/>
      <c r="W44" s="1214"/>
      <c r="X44" s="1214"/>
      <c r="Y44" s="55"/>
    </row>
    <row r="45" spans="1:25" ht="14.3" hidden="1">
      <c r="A45" s="40"/>
      <c r="B45" s="74"/>
      <c r="C45" s="73"/>
      <c r="D45" s="62"/>
      <c r="E45" s="1214"/>
      <c r="F45" s="1214"/>
      <c r="G45" s="1214"/>
      <c r="H45" s="1214"/>
      <c r="I45" s="1214"/>
      <c r="J45" s="1214"/>
      <c r="K45" s="1214"/>
      <c r="L45" s="1214"/>
      <c r="M45" s="1214"/>
      <c r="N45" s="1214"/>
      <c r="O45" s="1214"/>
      <c r="P45" s="1214"/>
      <c r="Q45" s="1214"/>
      <c r="R45" s="1214"/>
      <c r="S45" s="1214"/>
      <c r="T45" s="1214"/>
      <c r="U45" s="1214"/>
      <c r="V45" s="1214"/>
      <c r="W45" s="1214"/>
      <c r="X45" s="1214"/>
      <c r="Y45" s="55"/>
    </row>
    <row r="46" spans="1:25" ht="23.95" hidden="1" customHeight="1">
      <c r="A46" s="40"/>
      <c r="B46" s="74"/>
      <c r="C46" s="73"/>
      <c r="D46" s="57"/>
      <c r="E46" s="1202" t="s">
        <v>230</v>
      </c>
      <c r="F46" s="1202"/>
      <c r="G46" s="1202"/>
      <c r="H46" s="1202"/>
      <c r="I46" s="1202"/>
      <c r="J46" s="1202"/>
      <c r="K46" s="1202"/>
      <c r="L46" s="1202"/>
      <c r="M46" s="1202"/>
      <c r="N46" s="1202"/>
      <c r="O46" s="1202"/>
      <c r="P46" s="1202"/>
      <c r="Q46" s="1202"/>
      <c r="R46" s="1202"/>
      <c r="S46" s="1202"/>
      <c r="T46" s="1202"/>
      <c r="U46" s="1202"/>
      <c r="V46" s="1202"/>
      <c r="W46" s="1202"/>
      <c r="X46" s="1202"/>
      <c r="Y46" s="55"/>
    </row>
    <row r="47" spans="1:25" ht="37.549999999999997" hidden="1" customHeight="1">
      <c r="A47" s="40"/>
      <c r="B47" s="74"/>
      <c r="C47" s="73"/>
      <c r="D47" s="57"/>
      <c r="E47" s="1202"/>
      <c r="F47" s="1202"/>
      <c r="G47" s="1202"/>
      <c r="H47" s="1202"/>
      <c r="I47" s="1202"/>
      <c r="J47" s="1202"/>
      <c r="K47" s="1202"/>
      <c r="L47" s="1202"/>
      <c r="M47" s="1202"/>
      <c r="N47" s="1202"/>
      <c r="O47" s="1202"/>
      <c r="P47" s="1202"/>
      <c r="Q47" s="1202"/>
      <c r="R47" s="1202"/>
      <c r="S47" s="1202"/>
      <c r="T47" s="1202"/>
      <c r="U47" s="1202"/>
      <c r="V47" s="1202"/>
      <c r="W47" s="1202"/>
      <c r="X47" s="1202"/>
      <c r="Y47" s="55"/>
    </row>
    <row r="48" spans="1:25" ht="23.95" hidden="1" customHeight="1">
      <c r="A48" s="40"/>
      <c r="B48" s="74"/>
      <c r="C48" s="73"/>
      <c r="D48" s="57"/>
      <c r="E48" s="1202"/>
      <c r="F48" s="1202"/>
      <c r="G48" s="1202"/>
      <c r="H48" s="1202"/>
      <c r="I48" s="1202"/>
      <c r="J48" s="1202"/>
      <c r="K48" s="1202"/>
      <c r="L48" s="1202"/>
      <c r="M48" s="1202"/>
      <c r="N48" s="1202"/>
      <c r="O48" s="1202"/>
      <c r="P48" s="1202"/>
      <c r="Q48" s="1202"/>
      <c r="R48" s="1202"/>
      <c r="S48" s="1202"/>
      <c r="T48" s="1202"/>
      <c r="U48" s="1202"/>
      <c r="V48" s="1202"/>
      <c r="W48" s="1202"/>
      <c r="X48" s="1202"/>
      <c r="Y48" s="55"/>
    </row>
    <row r="49" spans="1:25" ht="50.95" hidden="1" customHeight="1">
      <c r="A49" s="40"/>
      <c r="B49" s="74"/>
      <c r="C49" s="73"/>
      <c r="D49" s="57"/>
      <c r="E49" s="1202"/>
      <c r="F49" s="1202"/>
      <c r="G49" s="1202"/>
      <c r="H49" s="1202"/>
      <c r="I49" s="1202"/>
      <c r="J49" s="1202"/>
      <c r="K49" s="1202"/>
      <c r="L49" s="1202"/>
      <c r="M49" s="1202"/>
      <c r="N49" s="1202"/>
      <c r="O49" s="1202"/>
      <c r="P49" s="1202"/>
      <c r="Q49" s="1202"/>
      <c r="R49" s="1202"/>
      <c r="S49" s="1202"/>
      <c r="T49" s="1202"/>
      <c r="U49" s="1202"/>
      <c r="V49" s="1202"/>
      <c r="W49" s="1202"/>
      <c r="X49" s="1202"/>
      <c r="Y49" s="55"/>
    </row>
    <row r="50" spans="1:25" ht="14.3" hidden="1">
      <c r="A50" s="40"/>
      <c r="B50" s="74"/>
      <c r="C50" s="73"/>
      <c r="D50" s="57"/>
      <c r="E50" s="1202"/>
      <c r="F50" s="1202"/>
      <c r="G50" s="1202"/>
      <c r="H50" s="1202"/>
      <c r="I50" s="1202"/>
      <c r="J50" s="1202"/>
      <c r="K50" s="1202"/>
      <c r="L50" s="1202"/>
      <c r="M50" s="1202"/>
      <c r="N50" s="1202"/>
      <c r="O50" s="1202"/>
      <c r="P50" s="1202"/>
      <c r="Q50" s="1202"/>
      <c r="R50" s="1202"/>
      <c r="S50" s="1202"/>
      <c r="T50" s="1202"/>
      <c r="U50" s="1202"/>
      <c r="V50" s="1202"/>
      <c r="W50" s="1202"/>
      <c r="X50" s="1202"/>
      <c r="Y50" s="55"/>
    </row>
    <row r="51" spans="1:25" ht="14.3" hidden="1">
      <c r="A51" s="40"/>
      <c r="B51" s="74"/>
      <c r="C51" s="73"/>
      <c r="D51" s="57"/>
      <c r="E51" s="1202"/>
      <c r="F51" s="1202"/>
      <c r="G51" s="1202"/>
      <c r="H51" s="1202"/>
      <c r="I51" s="1202"/>
      <c r="J51" s="1202"/>
      <c r="K51" s="1202"/>
      <c r="L51" s="1202"/>
      <c r="M51" s="1202"/>
      <c r="N51" s="1202"/>
      <c r="O51" s="1202"/>
      <c r="P51" s="1202"/>
      <c r="Q51" s="1202"/>
      <c r="R51" s="1202"/>
      <c r="S51" s="1202"/>
      <c r="T51" s="1202"/>
      <c r="U51" s="1202"/>
      <c r="V51" s="1202"/>
      <c r="W51" s="1202"/>
      <c r="X51" s="1202"/>
      <c r="Y51" s="55"/>
    </row>
    <row r="52" spans="1:25" ht="14.3" hidden="1">
      <c r="A52" s="40"/>
      <c r="B52" s="74"/>
      <c r="C52" s="73"/>
      <c r="D52" s="57"/>
      <c r="E52" s="1202"/>
      <c r="F52" s="1202"/>
      <c r="G52" s="1202"/>
      <c r="H52" s="1202"/>
      <c r="I52" s="1202"/>
      <c r="J52" s="1202"/>
      <c r="K52" s="1202"/>
      <c r="L52" s="1202"/>
      <c r="M52" s="1202"/>
      <c r="N52" s="1202"/>
      <c r="O52" s="1202"/>
      <c r="P52" s="1202"/>
      <c r="Q52" s="1202"/>
      <c r="R52" s="1202"/>
      <c r="S52" s="1202"/>
      <c r="T52" s="1202"/>
      <c r="U52" s="1202"/>
      <c r="V52" s="1202"/>
      <c r="W52" s="1202"/>
      <c r="X52" s="1202"/>
      <c r="Y52" s="55"/>
    </row>
    <row r="53" spans="1:25" ht="14.3" hidden="1">
      <c r="A53" s="40"/>
      <c r="B53" s="74"/>
      <c r="C53" s="73"/>
      <c r="D53" s="57"/>
      <c r="E53" s="1202"/>
      <c r="F53" s="1202"/>
      <c r="G53" s="1202"/>
      <c r="H53" s="1202"/>
      <c r="I53" s="1202"/>
      <c r="J53" s="1202"/>
      <c r="K53" s="1202"/>
      <c r="L53" s="1202"/>
      <c r="M53" s="1202"/>
      <c r="N53" s="1202"/>
      <c r="O53" s="1202"/>
      <c r="P53" s="1202"/>
      <c r="Q53" s="1202"/>
      <c r="R53" s="1202"/>
      <c r="S53" s="1202"/>
      <c r="T53" s="1202"/>
      <c r="U53" s="1202"/>
      <c r="V53" s="1202"/>
      <c r="W53" s="1202"/>
      <c r="X53" s="1202"/>
      <c r="Y53" s="55"/>
    </row>
    <row r="54" spans="1:25" ht="14.3" hidden="1">
      <c r="A54" s="40"/>
      <c r="B54" s="74"/>
      <c r="C54" s="73"/>
      <c r="D54" s="57"/>
      <c r="E54" s="1202"/>
      <c r="F54" s="1202"/>
      <c r="G54" s="1202"/>
      <c r="H54" s="1202"/>
      <c r="I54" s="1202"/>
      <c r="J54" s="1202"/>
      <c r="K54" s="1202"/>
      <c r="L54" s="1202"/>
      <c r="M54" s="1202"/>
      <c r="N54" s="1202"/>
      <c r="O54" s="1202"/>
      <c r="P54" s="1202"/>
      <c r="Q54" s="1202"/>
      <c r="R54" s="1202"/>
      <c r="S54" s="1202"/>
      <c r="T54" s="1202"/>
      <c r="U54" s="1202"/>
      <c r="V54" s="1202"/>
      <c r="W54" s="1202"/>
      <c r="X54" s="1202"/>
      <c r="Y54" s="55"/>
    </row>
    <row r="55" spans="1:25" ht="14.3" hidden="1">
      <c r="A55" s="40"/>
      <c r="B55" s="74"/>
      <c r="C55" s="73"/>
      <c r="D55" s="57"/>
      <c r="E55" s="1202"/>
      <c r="F55" s="1202"/>
      <c r="G55" s="1202"/>
      <c r="H55" s="1202"/>
      <c r="I55" s="1202"/>
      <c r="J55" s="1202"/>
      <c r="K55" s="1202"/>
      <c r="L55" s="1202"/>
      <c r="M55" s="1202"/>
      <c r="N55" s="1202"/>
      <c r="O55" s="1202"/>
      <c r="P55" s="1202"/>
      <c r="Q55" s="1202"/>
      <c r="R55" s="1202"/>
      <c r="S55" s="1202"/>
      <c r="T55" s="1202"/>
      <c r="U55" s="1202"/>
      <c r="V55" s="1202"/>
      <c r="W55" s="1202"/>
      <c r="X55" s="1202"/>
      <c r="Y55" s="55"/>
    </row>
    <row r="56" spans="1:25" ht="25.5" hidden="1" customHeight="1">
      <c r="A56" s="40"/>
      <c r="B56" s="74"/>
      <c r="C56" s="73"/>
      <c r="D56" s="62"/>
      <c r="E56" s="1202"/>
      <c r="F56" s="1202"/>
      <c r="G56" s="1202"/>
      <c r="H56" s="1202"/>
      <c r="I56" s="1202"/>
      <c r="J56" s="1202"/>
      <c r="K56" s="1202"/>
      <c r="L56" s="1202"/>
      <c r="M56" s="1202"/>
      <c r="N56" s="1202"/>
      <c r="O56" s="1202"/>
      <c r="P56" s="1202"/>
      <c r="Q56" s="1202"/>
      <c r="R56" s="1202"/>
      <c r="S56" s="1202"/>
      <c r="T56" s="1202"/>
      <c r="U56" s="1202"/>
      <c r="V56" s="1202"/>
      <c r="W56" s="1202"/>
      <c r="X56" s="1202"/>
      <c r="Y56" s="55"/>
    </row>
    <row r="57" spans="1:25" ht="14.3" hidden="1">
      <c r="A57" s="40"/>
      <c r="B57" s="74"/>
      <c r="C57" s="73"/>
      <c r="D57" s="62"/>
      <c r="E57" s="1202"/>
      <c r="F57" s="1202"/>
      <c r="G57" s="1202"/>
      <c r="H57" s="1202"/>
      <c r="I57" s="1202"/>
      <c r="J57" s="1202"/>
      <c r="K57" s="1202"/>
      <c r="L57" s="1202"/>
      <c r="M57" s="1202"/>
      <c r="N57" s="1202"/>
      <c r="O57" s="1202"/>
      <c r="P57" s="1202"/>
      <c r="Q57" s="1202"/>
      <c r="R57" s="1202"/>
      <c r="S57" s="1202"/>
      <c r="T57" s="1202"/>
      <c r="U57" s="1202"/>
      <c r="V57" s="1202"/>
      <c r="W57" s="1202"/>
      <c r="X57" s="1202"/>
      <c r="Y57" s="55"/>
    </row>
    <row r="58" spans="1:25" ht="14.95" hidden="1" customHeight="1">
      <c r="A58" s="40"/>
      <c r="B58" s="74"/>
      <c r="C58" s="73"/>
      <c r="D58" s="57"/>
      <c r="E58" s="1203" t="s">
        <v>388</v>
      </c>
      <c r="F58" s="1203"/>
      <c r="G58" s="1203"/>
      <c r="H58" s="1203"/>
      <c r="I58" s="1203"/>
      <c r="J58" s="1203"/>
      <c r="K58" s="1203"/>
      <c r="L58" s="1203"/>
      <c r="M58" s="1203"/>
      <c r="N58" s="1203"/>
      <c r="O58" s="1203"/>
      <c r="P58" s="1203"/>
      <c r="Q58" s="1203"/>
      <c r="R58" s="1203"/>
      <c r="S58" s="1203"/>
      <c r="T58" s="1203"/>
      <c r="U58" s="1203"/>
      <c r="V58" s="219"/>
      <c r="W58" s="219"/>
      <c r="X58" s="219"/>
      <c r="Y58" s="55"/>
    </row>
    <row r="59" spans="1:25" ht="14.95" hidden="1" customHeight="1">
      <c r="A59" s="40"/>
      <c r="B59" s="74"/>
      <c r="C59" s="73"/>
      <c r="D59" s="57"/>
      <c r="E59" s="1205"/>
      <c r="F59" s="1205"/>
      <c r="G59" s="1205"/>
      <c r="H59" s="1200"/>
      <c r="I59" s="1201"/>
      <c r="J59" s="1201"/>
      <c r="K59" s="1201"/>
      <c r="L59" s="1201"/>
      <c r="M59" s="1201"/>
      <c r="N59" s="1201"/>
      <c r="O59" s="1201"/>
      <c r="P59" s="1201"/>
      <c r="Q59" s="1201"/>
      <c r="R59" s="1201"/>
      <c r="S59" s="1201"/>
      <c r="T59" s="1201"/>
      <c r="U59" s="1201"/>
      <c r="V59" s="1201"/>
      <c r="W59" s="1201"/>
      <c r="X59" s="1201"/>
      <c r="Y59" s="55"/>
    </row>
    <row r="60" spans="1:25" ht="14.95" hidden="1" customHeight="1">
      <c r="A60" s="40"/>
      <c r="B60" s="74"/>
      <c r="C60" s="73"/>
      <c r="D60" s="57"/>
      <c r="E60" s="1204"/>
      <c r="F60" s="1204"/>
      <c r="G60" s="1204"/>
      <c r="H60" s="1199"/>
      <c r="I60" s="1199"/>
      <c r="J60" s="1199"/>
      <c r="K60" s="1199"/>
      <c r="L60" s="1199"/>
      <c r="M60" s="1199"/>
      <c r="N60" s="1199"/>
      <c r="O60" s="1199"/>
      <c r="P60" s="1199"/>
      <c r="Q60" s="1199"/>
      <c r="R60" s="1199"/>
      <c r="S60" s="1199"/>
      <c r="T60" s="1199"/>
      <c r="U60" s="1199"/>
      <c r="V60" s="1199"/>
      <c r="W60" s="1199"/>
      <c r="X60" s="1199"/>
      <c r="Y60" s="55"/>
    </row>
    <row r="61" spans="1:25" ht="14.3" hidden="1">
      <c r="A61" s="40"/>
      <c r="B61" s="74"/>
      <c r="C61" s="73"/>
      <c r="D61" s="57"/>
      <c r="E61" s="66"/>
      <c r="F61" s="64"/>
      <c r="G61" s="65"/>
      <c r="H61" s="1199"/>
      <c r="I61" s="1199"/>
      <c r="J61" s="1199"/>
      <c r="K61" s="1199"/>
      <c r="L61" s="1199"/>
      <c r="M61" s="1199"/>
      <c r="N61" s="1199"/>
      <c r="O61" s="1199"/>
      <c r="P61" s="1199"/>
      <c r="Q61" s="1199"/>
      <c r="R61" s="1199"/>
      <c r="S61" s="1199"/>
      <c r="T61" s="1199"/>
      <c r="U61" s="1199"/>
      <c r="V61" s="1199"/>
      <c r="W61" s="1199"/>
      <c r="X61" s="1199"/>
      <c r="Y61" s="55"/>
    </row>
    <row r="62" spans="1:25" ht="27.7" hidden="1" customHeight="1">
      <c r="A62" s="40"/>
      <c r="B62" s="74"/>
      <c r="C62" s="73"/>
      <c r="D62" s="57"/>
      <c r="E62" s="56"/>
      <c r="F62" s="56"/>
      <c r="G62" s="56"/>
      <c r="H62" s="56"/>
      <c r="I62" s="56"/>
      <c r="J62" s="56"/>
      <c r="K62" s="56"/>
      <c r="L62" s="56"/>
      <c r="M62" s="56"/>
      <c r="N62" s="56"/>
      <c r="O62" s="56"/>
      <c r="P62" s="56"/>
      <c r="Q62" s="56"/>
      <c r="R62" s="56"/>
      <c r="S62" s="56"/>
      <c r="T62" s="56"/>
      <c r="U62" s="56"/>
      <c r="V62" s="56"/>
      <c r="W62" s="56"/>
      <c r="X62" s="56"/>
      <c r="Y62" s="55"/>
    </row>
    <row r="63" spans="1:25" ht="14.3" hidden="1">
      <c r="A63" s="40"/>
      <c r="B63" s="74"/>
      <c r="C63" s="73"/>
      <c r="D63" s="57"/>
      <c r="E63" s="56"/>
      <c r="F63" s="56"/>
      <c r="G63" s="56"/>
      <c r="H63" s="56"/>
      <c r="I63" s="56"/>
      <c r="J63" s="56"/>
      <c r="K63" s="56"/>
      <c r="L63" s="56"/>
      <c r="M63" s="56"/>
      <c r="N63" s="56"/>
      <c r="O63" s="56"/>
      <c r="P63" s="56"/>
      <c r="Q63" s="56"/>
      <c r="R63" s="56"/>
      <c r="S63" s="56"/>
      <c r="T63" s="56"/>
      <c r="U63" s="56"/>
      <c r="V63" s="56"/>
      <c r="W63" s="56"/>
      <c r="X63" s="56"/>
      <c r="Y63" s="55"/>
    </row>
    <row r="64" spans="1:25" ht="14.3" hidden="1">
      <c r="A64" s="40"/>
      <c r="B64" s="74"/>
      <c r="C64" s="73"/>
      <c r="D64" s="57"/>
      <c r="E64" s="56"/>
      <c r="F64" s="56"/>
      <c r="G64" s="56"/>
      <c r="H64" s="56"/>
      <c r="I64" s="56"/>
      <c r="J64" s="56"/>
      <c r="K64" s="56"/>
      <c r="L64" s="56"/>
      <c r="M64" s="56"/>
      <c r="N64" s="56"/>
      <c r="O64" s="56"/>
      <c r="P64" s="56"/>
      <c r="Q64" s="56"/>
      <c r="R64" s="56"/>
      <c r="S64" s="56"/>
      <c r="T64" s="56"/>
      <c r="U64" s="56"/>
      <c r="V64" s="56"/>
      <c r="W64" s="56"/>
      <c r="X64" s="56"/>
      <c r="Y64" s="55"/>
    </row>
    <row r="65" spans="1:25" ht="14.3" hidden="1">
      <c r="A65" s="40"/>
      <c r="B65" s="74"/>
      <c r="C65" s="73"/>
      <c r="D65" s="57"/>
      <c r="E65" s="56"/>
      <c r="F65" s="56"/>
      <c r="G65" s="56"/>
      <c r="H65" s="56"/>
      <c r="I65" s="56"/>
      <c r="J65" s="56"/>
      <c r="K65" s="56"/>
      <c r="L65" s="56"/>
      <c r="M65" s="56"/>
      <c r="N65" s="56"/>
      <c r="O65" s="56"/>
      <c r="P65" s="56"/>
      <c r="Q65" s="56"/>
      <c r="R65" s="56"/>
      <c r="S65" s="56"/>
      <c r="T65" s="56"/>
      <c r="U65" s="56"/>
      <c r="V65" s="56"/>
      <c r="W65" s="56"/>
      <c r="X65" s="56"/>
      <c r="Y65" s="55"/>
    </row>
    <row r="66" spans="1:25" ht="14.3" hidden="1">
      <c r="A66" s="40"/>
      <c r="B66" s="74"/>
      <c r="C66" s="73"/>
      <c r="D66" s="57"/>
      <c r="E66" s="56"/>
      <c r="F66" s="56"/>
      <c r="G66" s="56"/>
      <c r="H66" s="56"/>
      <c r="I66" s="56"/>
      <c r="J66" s="56"/>
      <c r="K66" s="56"/>
      <c r="L66" s="56"/>
      <c r="M66" s="56"/>
      <c r="N66" s="56"/>
      <c r="O66" s="56"/>
      <c r="P66" s="56"/>
      <c r="Q66" s="56"/>
      <c r="R66" s="56"/>
      <c r="S66" s="56"/>
      <c r="T66" s="56"/>
      <c r="U66" s="56"/>
      <c r="V66" s="56"/>
      <c r="W66" s="56"/>
      <c r="X66" s="56"/>
      <c r="Y66" s="55"/>
    </row>
    <row r="67" spans="1:25" ht="14.3" hidden="1">
      <c r="A67" s="40"/>
      <c r="B67" s="74"/>
      <c r="C67" s="73"/>
      <c r="D67" s="57"/>
      <c r="E67" s="56"/>
      <c r="F67" s="56"/>
      <c r="G67" s="56"/>
      <c r="H67" s="56"/>
      <c r="I67" s="56"/>
      <c r="J67" s="56"/>
      <c r="K67" s="56"/>
      <c r="L67" s="56"/>
      <c r="M67" s="56"/>
      <c r="N67" s="56"/>
      <c r="O67" s="56"/>
      <c r="P67" s="56"/>
      <c r="Q67" s="56"/>
      <c r="R67" s="56"/>
      <c r="S67" s="56"/>
      <c r="T67" s="56"/>
      <c r="U67" s="56"/>
      <c r="V67" s="56"/>
      <c r="W67" s="56"/>
      <c r="X67" s="56"/>
      <c r="Y67" s="55"/>
    </row>
    <row r="68" spans="1:25" ht="89.35" hidden="1" customHeight="1">
      <c r="A68" s="40"/>
      <c r="B68" s="74"/>
      <c r="C68" s="73"/>
      <c r="D68" s="62"/>
      <c r="E68" s="61"/>
      <c r="F68" s="61"/>
      <c r="G68" s="61"/>
      <c r="H68" s="61"/>
      <c r="I68" s="61"/>
      <c r="J68" s="61"/>
      <c r="K68" s="61"/>
      <c r="L68" s="61"/>
      <c r="M68" s="61"/>
      <c r="N68" s="61"/>
      <c r="O68" s="61"/>
      <c r="P68" s="61"/>
      <c r="Q68" s="61"/>
      <c r="R68" s="61"/>
      <c r="S68" s="61"/>
      <c r="T68" s="61"/>
      <c r="U68" s="61"/>
      <c r="V68" s="61"/>
      <c r="W68" s="61"/>
      <c r="X68" s="61"/>
      <c r="Y68" s="55"/>
    </row>
    <row r="69" spans="1:25" ht="14.3" hidden="1">
      <c r="A69" s="40"/>
      <c r="B69" s="74"/>
      <c r="C69" s="73"/>
      <c r="D69" s="62"/>
      <c r="E69" s="61"/>
      <c r="F69" s="61"/>
      <c r="G69" s="61"/>
      <c r="H69" s="61"/>
      <c r="I69" s="61"/>
      <c r="J69" s="61"/>
      <c r="K69" s="61"/>
      <c r="L69" s="61"/>
      <c r="M69" s="61"/>
      <c r="N69" s="61"/>
      <c r="O69" s="61"/>
      <c r="P69" s="61"/>
      <c r="Q69" s="61"/>
      <c r="R69" s="61"/>
      <c r="S69" s="61"/>
      <c r="T69" s="61"/>
      <c r="U69" s="61"/>
      <c r="V69" s="61"/>
      <c r="W69" s="61"/>
      <c r="X69" s="61"/>
      <c r="Y69" s="55"/>
    </row>
    <row r="70" spans="1:25" ht="14.3" hidden="1">
      <c r="A70" s="40"/>
      <c r="B70" s="74"/>
      <c r="C70" s="73"/>
      <c r="D70" s="57"/>
      <c r="E70" s="1203" t="s">
        <v>389</v>
      </c>
      <c r="F70" s="1203"/>
      <c r="G70" s="1203"/>
      <c r="H70" s="1203"/>
      <c r="I70" s="1203"/>
      <c r="J70" s="1203"/>
      <c r="K70" s="1203"/>
      <c r="L70" s="1203"/>
      <c r="M70" s="1203"/>
      <c r="N70" s="1203"/>
      <c r="O70" s="1203"/>
      <c r="P70" s="1203"/>
      <c r="Q70" s="1203"/>
      <c r="R70" s="1203"/>
      <c r="S70" s="1203"/>
      <c r="T70" s="1203"/>
      <c r="U70" s="412"/>
      <c r="V70" s="412"/>
      <c r="W70" s="412"/>
      <c r="X70" s="412"/>
      <c r="Y70" s="55"/>
    </row>
    <row r="71" spans="1:25" ht="14.3" hidden="1">
      <c r="A71" s="40"/>
      <c r="B71" s="74"/>
      <c r="C71" s="73"/>
      <c r="D71" s="57"/>
      <c r="E71" s="1203" t="s">
        <v>559</v>
      </c>
      <c r="F71" s="1203"/>
      <c r="G71" s="1203"/>
      <c r="H71" s="1203"/>
      <c r="I71" s="1203"/>
      <c r="J71" s="1203"/>
      <c r="K71" s="1203"/>
      <c r="L71" s="1203"/>
      <c r="M71" s="1203"/>
      <c r="N71" s="1203"/>
      <c r="O71" s="1203"/>
      <c r="P71" s="1203"/>
      <c r="Q71" s="1203"/>
      <c r="R71" s="1203"/>
      <c r="S71" s="1203"/>
      <c r="T71" s="1203"/>
      <c r="U71" s="413"/>
      <c r="V71" s="413"/>
      <c r="W71" s="413"/>
      <c r="X71" s="413"/>
      <c r="Y71" s="55"/>
    </row>
    <row r="72" spans="1:25" ht="40.6" hidden="1" customHeight="1">
      <c r="A72" s="40"/>
      <c r="B72" s="74"/>
      <c r="C72" s="73"/>
      <c r="D72" s="57"/>
      <c r="E72" s="413"/>
      <c r="F72" s="413"/>
      <c r="G72" s="413"/>
      <c r="H72" s="413"/>
      <c r="I72" s="413"/>
      <c r="J72" s="413"/>
      <c r="K72" s="413"/>
      <c r="L72" s="413"/>
      <c r="M72" s="413"/>
      <c r="N72" s="413"/>
      <c r="O72" s="413"/>
      <c r="P72" s="413"/>
      <c r="Q72" s="413"/>
      <c r="R72" s="413"/>
      <c r="S72" s="413"/>
      <c r="T72" s="413"/>
      <c r="U72" s="413"/>
      <c r="V72" s="413"/>
      <c r="W72" s="413"/>
      <c r="X72" s="413"/>
      <c r="Y72" s="55"/>
    </row>
    <row r="73" spans="1:25" ht="63" hidden="1" customHeight="1">
      <c r="A73" s="40"/>
      <c r="B73" s="74"/>
      <c r="C73" s="73"/>
      <c r="D73" s="57"/>
      <c r="E73" s="413"/>
      <c r="F73" s="413"/>
      <c r="G73" s="413"/>
      <c r="H73" s="413"/>
      <c r="I73" s="413"/>
      <c r="J73" s="413"/>
      <c r="K73" s="413"/>
      <c r="L73" s="413"/>
      <c r="M73" s="413"/>
      <c r="N73" s="413"/>
      <c r="O73" s="413"/>
      <c r="P73" s="413"/>
      <c r="Q73" s="413"/>
      <c r="R73" s="413"/>
      <c r="S73" s="413"/>
      <c r="T73" s="413"/>
      <c r="U73" s="413"/>
      <c r="V73" s="413"/>
      <c r="W73" s="413"/>
      <c r="X73" s="413"/>
      <c r="Y73" s="55"/>
    </row>
    <row r="74" spans="1:25" ht="30.1" hidden="1" customHeight="1">
      <c r="A74" s="40"/>
      <c r="B74" s="74"/>
      <c r="C74" s="73"/>
      <c r="D74" s="57"/>
      <c r="E74" s="413"/>
      <c r="F74" s="413"/>
      <c r="G74" s="413"/>
      <c r="H74" s="413"/>
      <c r="I74" s="413"/>
      <c r="J74" s="413"/>
      <c r="K74" s="413"/>
      <c r="L74" s="413"/>
      <c r="M74" s="413"/>
      <c r="N74" s="413"/>
      <c r="O74" s="413"/>
      <c r="P74" s="413"/>
      <c r="Q74" s="413"/>
      <c r="R74" s="413"/>
      <c r="S74" s="413"/>
      <c r="T74" s="413"/>
      <c r="U74" s="413"/>
      <c r="V74" s="413"/>
      <c r="W74" s="413"/>
      <c r="X74" s="413"/>
      <c r="Y74" s="55"/>
    </row>
    <row r="75" spans="1:25" ht="30.1" hidden="1" customHeight="1">
      <c r="A75" s="40"/>
      <c r="B75" s="74"/>
      <c r="C75" s="73"/>
      <c r="D75" s="57"/>
      <c r="E75" s="413"/>
      <c r="F75" s="413"/>
      <c r="G75" s="413"/>
      <c r="H75" s="413"/>
      <c r="I75" s="413"/>
      <c r="J75" s="413"/>
      <c r="K75" s="413"/>
      <c r="L75" s="413"/>
      <c r="M75" s="413"/>
      <c r="N75" s="413"/>
      <c r="O75" s="413"/>
      <c r="P75" s="413"/>
      <c r="Q75" s="413"/>
      <c r="R75" s="413"/>
      <c r="S75" s="413"/>
      <c r="T75" s="413"/>
      <c r="U75" s="413"/>
      <c r="V75" s="413"/>
      <c r="W75" s="413"/>
      <c r="X75" s="413"/>
      <c r="Y75" s="55"/>
    </row>
    <row r="76" spans="1:25" ht="14.3" hidden="1">
      <c r="A76" s="40"/>
      <c r="B76" s="74"/>
      <c r="C76" s="73"/>
      <c r="D76" s="57"/>
      <c r="E76" s="413"/>
      <c r="F76" s="413"/>
      <c r="G76" s="413"/>
      <c r="H76" s="413"/>
      <c r="I76" s="413"/>
      <c r="J76" s="413"/>
      <c r="K76" s="413"/>
      <c r="L76" s="413"/>
      <c r="M76" s="413"/>
      <c r="N76" s="413"/>
      <c r="O76" s="413"/>
      <c r="P76" s="413"/>
      <c r="Q76" s="413"/>
      <c r="R76" s="413"/>
      <c r="S76" s="413"/>
      <c r="T76" s="413"/>
      <c r="U76" s="413"/>
      <c r="V76" s="413"/>
      <c r="W76" s="413"/>
      <c r="X76" s="413"/>
      <c r="Y76" s="55"/>
    </row>
    <row r="77" spans="1:25" ht="14.3" hidden="1">
      <c r="A77" s="40"/>
      <c r="B77" s="74"/>
      <c r="C77" s="73"/>
      <c r="D77" s="57"/>
      <c r="E77" s="413"/>
      <c r="F77" s="413"/>
      <c r="G77" s="413"/>
      <c r="H77" s="413"/>
      <c r="I77" s="413"/>
      <c r="J77" s="413"/>
      <c r="K77" s="413"/>
      <c r="L77" s="413"/>
      <c r="M77" s="413"/>
      <c r="N77" s="413"/>
      <c r="O77" s="413"/>
      <c r="P77" s="413"/>
      <c r="Q77" s="413"/>
      <c r="R77" s="413"/>
      <c r="S77" s="413"/>
      <c r="T77" s="413"/>
      <c r="U77" s="413"/>
      <c r="V77" s="413"/>
      <c r="W77" s="413"/>
      <c r="X77" s="413"/>
      <c r="Y77" s="55"/>
    </row>
    <row r="78" spans="1:25" ht="8.35" hidden="1" customHeight="1">
      <c r="A78" s="40"/>
      <c r="B78" s="74"/>
      <c r="C78" s="73"/>
      <c r="D78" s="57"/>
      <c r="E78" s="76"/>
      <c r="F78" s="76"/>
      <c r="G78" s="76"/>
      <c r="H78" s="76"/>
      <c r="I78" s="76"/>
      <c r="J78" s="76"/>
      <c r="K78" s="76"/>
      <c r="L78" s="76"/>
      <c r="M78" s="76"/>
      <c r="N78" s="76"/>
      <c r="O78" s="76"/>
      <c r="P78" s="76"/>
      <c r="Q78" s="76"/>
      <c r="R78" s="76"/>
      <c r="S78" s="76"/>
      <c r="T78" s="76"/>
      <c r="U78" s="76"/>
      <c r="V78" s="76"/>
      <c r="W78" s="76"/>
      <c r="X78" s="76"/>
      <c r="Y78" s="55"/>
    </row>
    <row r="79" spans="1:25" ht="21.1" hidden="1" customHeight="1">
      <c r="A79" s="40"/>
      <c r="B79" s="74"/>
      <c r="C79" s="73"/>
      <c r="D79" s="57"/>
      <c r="E79" s="414"/>
      <c r="F79" s="414"/>
      <c r="G79" s="414"/>
      <c r="H79" s="414"/>
      <c r="I79" s="414"/>
      <c r="J79" s="414"/>
      <c r="K79" s="414"/>
      <c r="L79" s="414"/>
      <c r="M79" s="414"/>
      <c r="N79" s="414"/>
      <c r="O79" s="414"/>
      <c r="P79" s="414"/>
      <c r="Q79" s="414"/>
      <c r="R79" s="414"/>
      <c r="S79" s="414"/>
      <c r="T79" s="414"/>
      <c r="U79" s="414"/>
      <c r="V79" s="414"/>
      <c r="W79" s="414"/>
      <c r="X79" s="414"/>
      <c r="Y79" s="55"/>
    </row>
    <row r="80" spans="1:25" ht="14.3" hidden="1" customHeight="1">
      <c r="A80" s="40"/>
      <c r="B80" s="74"/>
      <c r="C80" s="73"/>
      <c r="D80" s="57"/>
      <c r="E80" s="415"/>
      <c r="F80" s="415"/>
      <c r="G80" s="415"/>
      <c r="H80" s="415"/>
      <c r="Y80" s="55"/>
    </row>
    <row r="81" spans="1:25" ht="14.3" hidden="1">
      <c r="A81" s="40"/>
      <c r="B81" s="74"/>
      <c r="C81" s="73"/>
      <c r="D81" s="57"/>
      <c r="E81" s="1203" t="s">
        <v>388</v>
      </c>
      <c r="F81" s="1203"/>
      <c r="G81" s="1203"/>
      <c r="H81" s="1203"/>
      <c r="I81" s="1203"/>
      <c r="J81" s="1203"/>
      <c r="K81" s="1203"/>
      <c r="L81" s="1203"/>
      <c r="M81" s="1203"/>
      <c r="N81" s="1203"/>
      <c r="O81" s="1203"/>
      <c r="P81" s="1203"/>
      <c r="Q81" s="1203"/>
      <c r="R81" s="1203"/>
      <c r="S81" s="1203"/>
      <c r="T81" s="1203"/>
      <c r="U81" s="1203"/>
      <c r="V81" s="219"/>
      <c r="W81" s="219"/>
      <c r="X81" s="219"/>
      <c r="Y81" s="55"/>
    </row>
    <row r="82" spans="1:25" ht="14.95" hidden="1" customHeight="1">
      <c r="A82" s="40"/>
      <c r="B82" s="74"/>
      <c r="C82" s="73"/>
      <c r="D82" s="57"/>
      <c r="E82" s="1204"/>
      <c r="F82" s="1204"/>
      <c r="G82" s="1204"/>
      <c r="H82" s="1200"/>
      <c r="I82" s="1201"/>
      <c r="J82" s="1201"/>
      <c r="K82" s="1201"/>
      <c r="L82" s="1201"/>
      <c r="M82" s="1201"/>
      <c r="N82" s="1201"/>
      <c r="O82" s="1201"/>
      <c r="P82" s="1201"/>
      <c r="Q82" s="1201"/>
      <c r="R82" s="1201"/>
      <c r="S82" s="1201"/>
      <c r="T82" s="1201"/>
      <c r="U82" s="1201"/>
      <c r="V82" s="1201"/>
      <c r="W82" s="1201"/>
      <c r="X82" s="1201"/>
      <c r="Y82" s="55"/>
    </row>
    <row r="83" spans="1:25" ht="14.95" hidden="1" customHeight="1">
      <c r="A83" s="40"/>
      <c r="B83" s="74"/>
      <c r="C83" s="73"/>
      <c r="D83" s="57"/>
      <c r="Y83" s="55"/>
    </row>
    <row r="84" spans="1:25" ht="14.95" hidden="1" customHeight="1">
      <c r="A84" s="40"/>
      <c r="B84" s="74"/>
      <c r="C84" s="73"/>
      <c r="D84" s="57"/>
      <c r="E84" s="66"/>
      <c r="F84" s="64"/>
      <c r="G84" s="65"/>
      <c r="H84" s="1199"/>
      <c r="I84" s="1199"/>
      <c r="J84" s="1199"/>
      <c r="K84" s="1199"/>
      <c r="L84" s="1199"/>
      <c r="M84" s="1199"/>
      <c r="N84" s="1199"/>
      <c r="O84" s="1199"/>
      <c r="P84" s="1199"/>
      <c r="Q84" s="1199"/>
      <c r="R84" s="1199"/>
      <c r="S84" s="1199"/>
      <c r="T84" s="1199"/>
      <c r="U84" s="1199"/>
      <c r="V84" s="1199"/>
      <c r="W84" s="1199"/>
      <c r="X84" s="1199"/>
      <c r="Y84" s="55"/>
    </row>
    <row r="85" spans="1:25" ht="14.3" hidden="1">
      <c r="A85" s="40"/>
      <c r="B85" s="74"/>
      <c r="C85" s="73"/>
      <c r="D85" s="57"/>
      <c r="E85" s="56"/>
      <c r="F85" s="56"/>
      <c r="G85" s="56"/>
      <c r="H85" s="63"/>
      <c r="I85" s="63"/>
      <c r="J85" s="63"/>
      <c r="K85" s="63"/>
      <c r="L85" s="63"/>
      <c r="M85" s="63"/>
      <c r="N85" s="63"/>
      <c r="O85" s="63"/>
      <c r="P85" s="63"/>
      <c r="Q85" s="63"/>
      <c r="R85" s="63"/>
      <c r="S85" s="63"/>
      <c r="T85" s="63"/>
      <c r="U85" s="63"/>
      <c r="V85" s="63"/>
      <c r="W85" s="56"/>
      <c r="X85" s="56"/>
      <c r="Y85" s="55"/>
    </row>
    <row r="86" spans="1:25" ht="14.3" hidden="1">
      <c r="A86" s="40"/>
      <c r="B86" s="74"/>
      <c r="C86" s="73"/>
      <c r="D86" s="57"/>
      <c r="E86" s="56"/>
      <c r="F86" s="56"/>
      <c r="G86" s="56"/>
      <c r="H86" s="56"/>
      <c r="I86" s="56"/>
      <c r="J86" s="56"/>
      <c r="K86" s="56"/>
      <c r="L86" s="56"/>
      <c r="M86" s="56"/>
      <c r="N86" s="56"/>
      <c r="O86" s="56"/>
      <c r="P86" s="56"/>
      <c r="Q86" s="56"/>
      <c r="R86" s="56"/>
      <c r="S86" s="56"/>
      <c r="T86" s="56"/>
      <c r="U86" s="56"/>
      <c r="V86" s="56"/>
      <c r="W86" s="56"/>
      <c r="X86" s="56"/>
      <c r="Y86" s="55"/>
    </row>
    <row r="87" spans="1:25" ht="14.3" hidden="1">
      <c r="A87" s="40"/>
      <c r="B87" s="74"/>
      <c r="C87" s="73"/>
      <c r="D87" s="57"/>
      <c r="E87" s="56"/>
      <c r="F87" s="56"/>
      <c r="G87" s="56"/>
      <c r="H87" s="56"/>
      <c r="I87" s="56"/>
      <c r="J87" s="56"/>
      <c r="K87" s="56"/>
      <c r="L87" s="56"/>
      <c r="M87" s="56"/>
      <c r="N87" s="56"/>
      <c r="O87" s="56"/>
      <c r="P87" s="56"/>
      <c r="Q87" s="56"/>
      <c r="R87" s="56"/>
      <c r="S87" s="56"/>
      <c r="T87" s="56"/>
      <c r="U87" s="56"/>
      <c r="V87" s="56"/>
      <c r="W87" s="56"/>
      <c r="X87" s="56"/>
      <c r="Y87" s="55"/>
    </row>
    <row r="88" spans="1:25" ht="14.3" hidden="1">
      <c r="A88" s="40"/>
      <c r="B88" s="74"/>
      <c r="C88" s="73"/>
      <c r="D88" s="57"/>
      <c r="E88" s="56"/>
      <c r="F88" s="56"/>
      <c r="G88" s="56"/>
      <c r="H88" s="56"/>
      <c r="I88" s="56"/>
      <c r="J88" s="56"/>
      <c r="K88" s="56"/>
      <c r="L88" s="56"/>
      <c r="M88" s="56"/>
      <c r="N88" s="56"/>
      <c r="O88" s="56"/>
      <c r="P88" s="56"/>
      <c r="Q88" s="56"/>
      <c r="R88" s="56"/>
      <c r="S88" s="56"/>
      <c r="T88" s="56"/>
      <c r="U88" s="56"/>
      <c r="V88" s="56"/>
      <c r="W88" s="56"/>
      <c r="X88" s="56"/>
      <c r="Y88" s="55"/>
    </row>
    <row r="89" spans="1:25" ht="14.3" hidden="1">
      <c r="A89" s="40"/>
      <c r="B89" s="74"/>
      <c r="C89" s="73"/>
      <c r="D89" s="57"/>
      <c r="E89" s="56"/>
      <c r="F89" s="56"/>
      <c r="G89" s="56"/>
      <c r="H89" s="56"/>
      <c r="I89" s="56"/>
      <c r="J89" s="56"/>
      <c r="K89" s="56"/>
      <c r="L89" s="56"/>
      <c r="M89" s="56"/>
      <c r="N89" s="56"/>
      <c r="O89" s="56"/>
      <c r="P89" s="56"/>
      <c r="Q89" s="56"/>
      <c r="R89" s="56"/>
      <c r="S89" s="56"/>
      <c r="T89" s="56"/>
      <c r="U89" s="56"/>
      <c r="V89" s="56"/>
      <c r="W89" s="56"/>
      <c r="X89" s="56"/>
      <c r="Y89" s="55"/>
    </row>
    <row r="90" spans="1:25" ht="14.3" hidden="1">
      <c r="A90" s="40"/>
      <c r="B90" s="74"/>
      <c r="C90" s="73"/>
      <c r="D90" s="57"/>
      <c r="E90" s="56"/>
      <c r="F90" s="56"/>
      <c r="G90" s="56"/>
      <c r="H90" s="56"/>
      <c r="I90" s="56"/>
      <c r="J90" s="56"/>
      <c r="K90" s="56"/>
      <c r="L90" s="56"/>
      <c r="M90" s="56"/>
      <c r="N90" s="56"/>
      <c r="O90" s="56"/>
      <c r="P90" s="56"/>
      <c r="Q90" s="56"/>
      <c r="R90" s="56"/>
      <c r="S90" s="56"/>
      <c r="T90" s="56"/>
      <c r="U90" s="56"/>
      <c r="V90" s="56"/>
      <c r="W90" s="56"/>
      <c r="X90" s="56"/>
      <c r="Y90" s="55"/>
    </row>
    <row r="91" spans="1:25" ht="14.3" hidden="1">
      <c r="A91" s="40"/>
      <c r="B91" s="74"/>
      <c r="C91" s="73"/>
      <c r="D91" s="57"/>
      <c r="E91" s="56"/>
      <c r="F91" s="56"/>
      <c r="G91" s="56"/>
      <c r="H91" s="56"/>
      <c r="I91" s="56"/>
      <c r="J91" s="56"/>
      <c r="K91" s="56"/>
      <c r="L91" s="56"/>
      <c r="M91" s="56"/>
      <c r="N91" s="56"/>
      <c r="O91" s="56"/>
      <c r="P91" s="56"/>
      <c r="Q91" s="56"/>
      <c r="R91" s="56"/>
      <c r="S91" s="56"/>
      <c r="T91" s="56"/>
      <c r="U91" s="56"/>
      <c r="V91" s="56"/>
      <c r="W91" s="56"/>
      <c r="X91" s="56"/>
      <c r="Y91" s="55"/>
    </row>
    <row r="92" spans="1:25" ht="14.3" hidden="1">
      <c r="A92" s="40"/>
      <c r="B92" s="74"/>
      <c r="C92" s="73"/>
      <c r="D92" s="57"/>
      <c r="E92" s="56"/>
      <c r="F92" s="56"/>
      <c r="G92" s="56"/>
      <c r="H92" s="56"/>
      <c r="I92" s="56"/>
      <c r="J92" s="56"/>
      <c r="K92" s="56"/>
      <c r="L92" s="56"/>
      <c r="M92" s="56"/>
      <c r="N92" s="56"/>
      <c r="O92" s="56"/>
      <c r="P92" s="56"/>
      <c r="Q92" s="56"/>
      <c r="R92" s="56"/>
      <c r="S92" s="56"/>
      <c r="T92" s="56"/>
      <c r="U92" s="56"/>
      <c r="V92" s="56"/>
      <c r="W92" s="56"/>
      <c r="X92" s="56"/>
      <c r="Y92" s="55"/>
    </row>
    <row r="93" spans="1:25" ht="14.3" hidden="1">
      <c r="A93" s="40"/>
      <c r="B93" s="74"/>
      <c r="C93" s="73"/>
      <c r="D93" s="57"/>
      <c r="E93" s="56"/>
      <c r="F93" s="56"/>
      <c r="G93" s="56"/>
      <c r="H93" s="56"/>
      <c r="I93" s="56"/>
      <c r="J93" s="56"/>
      <c r="K93" s="56"/>
      <c r="L93" s="56"/>
      <c r="M93" s="56"/>
      <c r="N93" s="56"/>
      <c r="O93" s="56"/>
      <c r="P93" s="56"/>
      <c r="Q93" s="56"/>
      <c r="R93" s="56"/>
      <c r="S93" s="56"/>
      <c r="T93" s="56"/>
      <c r="U93" s="56"/>
      <c r="V93" s="56"/>
      <c r="W93" s="56"/>
      <c r="X93" s="56"/>
      <c r="Y93" s="55"/>
    </row>
    <row r="94" spans="1:25" ht="14.3" hidden="1">
      <c r="A94" s="40"/>
      <c r="B94" s="74"/>
      <c r="C94" s="73"/>
      <c r="D94" s="57"/>
      <c r="E94" s="56"/>
      <c r="F94" s="56"/>
      <c r="G94" s="56"/>
      <c r="H94" s="56"/>
      <c r="I94" s="56"/>
      <c r="J94" s="56"/>
      <c r="K94" s="56"/>
      <c r="L94" s="56"/>
      <c r="M94" s="56"/>
      <c r="N94" s="56"/>
      <c r="O94" s="56"/>
      <c r="P94" s="56"/>
      <c r="Q94" s="56"/>
      <c r="R94" s="56"/>
      <c r="S94" s="56"/>
      <c r="T94" s="56"/>
      <c r="U94" s="56"/>
      <c r="V94" s="56"/>
      <c r="W94" s="56"/>
      <c r="X94" s="56"/>
      <c r="Y94" s="55"/>
    </row>
    <row r="95" spans="1:25" ht="14.3" hidden="1">
      <c r="A95" s="40"/>
      <c r="B95" s="74"/>
      <c r="C95" s="73"/>
      <c r="D95" s="57"/>
      <c r="E95" s="56"/>
      <c r="F95" s="56"/>
      <c r="G95" s="56"/>
      <c r="H95" s="56"/>
      <c r="I95" s="56"/>
      <c r="J95" s="56"/>
      <c r="K95" s="56"/>
      <c r="L95" s="56"/>
      <c r="M95" s="56"/>
      <c r="N95" s="56"/>
      <c r="O95" s="56"/>
      <c r="P95" s="56"/>
      <c r="Q95" s="56"/>
      <c r="R95" s="56"/>
      <c r="S95" s="56"/>
      <c r="T95" s="56"/>
      <c r="U95" s="56"/>
      <c r="V95" s="56"/>
      <c r="W95" s="56"/>
      <c r="X95" s="56"/>
      <c r="Y95" s="55"/>
    </row>
    <row r="96" spans="1:25" ht="27" hidden="1" customHeight="1">
      <c r="A96" s="40"/>
      <c r="B96" s="74"/>
      <c r="C96" s="73"/>
      <c r="D96" s="62"/>
      <c r="E96" s="61"/>
      <c r="F96" s="61"/>
      <c r="G96" s="61"/>
      <c r="H96" s="61"/>
      <c r="I96" s="61"/>
      <c r="J96" s="61"/>
      <c r="K96" s="61"/>
      <c r="L96" s="61"/>
      <c r="M96" s="61"/>
      <c r="N96" s="61"/>
      <c r="O96" s="61"/>
      <c r="P96" s="61"/>
      <c r="Q96" s="61"/>
      <c r="R96" s="61"/>
      <c r="S96" s="61"/>
      <c r="T96" s="61"/>
      <c r="U96" s="61"/>
      <c r="V96" s="61"/>
      <c r="W96" s="61"/>
      <c r="X96" s="61"/>
      <c r="Y96" s="55"/>
    </row>
    <row r="97" spans="1:27" ht="14.3" hidden="1">
      <c r="A97" s="40"/>
      <c r="B97" s="74"/>
      <c r="C97" s="73"/>
      <c r="D97" s="62"/>
      <c r="E97" s="61"/>
      <c r="F97" s="61"/>
      <c r="G97" s="61"/>
      <c r="H97" s="61"/>
      <c r="I97" s="61"/>
      <c r="J97" s="61"/>
      <c r="K97" s="61"/>
      <c r="L97" s="61"/>
      <c r="M97" s="61"/>
      <c r="N97" s="61"/>
      <c r="O97" s="61"/>
      <c r="P97" s="61"/>
      <c r="Q97" s="61"/>
      <c r="R97" s="61"/>
      <c r="S97" s="61"/>
      <c r="T97" s="61"/>
      <c r="U97" s="61"/>
      <c r="V97" s="61"/>
      <c r="W97" s="61"/>
      <c r="X97" s="61"/>
      <c r="Y97" s="55"/>
    </row>
    <row r="98" spans="1:27" ht="25.5" hidden="1" customHeight="1">
      <c r="A98" s="40"/>
      <c r="B98" s="74"/>
      <c r="C98" s="73"/>
      <c r="D98" s="57"/>
      <c r="E98" s="1207" t="s">
        <v>229</v>
      </c>
      <c r="F98" s="1207"/>
      <c r="G98" s="1207"/>
      <c r="H98" s="1207"/>
      <c r="I98" s="1207"/>
      <c r="J98" s="1207"/>
      <c r="K98" s="1207"/>
      <c r="L98" s="1207"/>
      <c r="M98" s="1207"/>
      <c r="N98" s="1207"/>
      <c r="O98" s="1207"/>
      <c r="P98" s="1207"/>
      <c r="Q98" s="1207"/>
      <c r="R98" s="1207"/>
      <c r="S98" s="1207"/>
      <c r="T98" s="1207"/>
      <c r="U98" s="1207"/>
      <c r="V98" s="1207"/>
      <c r="W98" s="1207"/>
      <c r="X98" s="1207"/>
      <c r="Y98" s="55"/>
    </row>
    <row r="99" spans="1:27" ht="14.95" hidden="1" customHeight="1">
      <c r="A99" s="40"/>
      <c r="B99" s="74"/>
      <c r="C99" s="73"/>
      <c r="D99" s="57"/>
      <c r="E99" s="56"/>
      <c r="F99" s="56"/>
      <c r="G99" s="56"/>
      <c r="H99" s="59"/>
      <c r="I99" s="59"/>
      <c r="J99" s="59"/>
      <c r="K99" s="59"/>
      <c r="L99" s="59"/>
      <c r="M99" s="59"/>
      <c r="N99" s="59"/>
      <c r="O99" s="58"/>
      <c r="P99" s="58"/>
      <c r="Q99" s="58"/>
      <c r="R99" s="58"/>
      <c r="S99" s="58"/>
      <c r="T99" s="58"/>
      <c r="U99" s="56"/>
      <c r="V99" s="56"/>
      <c r="W99" s="56"/>
      <c r="X99" s="56"/>
      <c r="Y99" s="55"/>
    </row>
    <row r="100" spans="1:27" ht="14.95" hidden="1" customHeight="1">
      <c r="A100" s="40"/>
      <c r="B100" s="74"/>
      <c r="C100" s="73"/>
      <c r="D100" s="57"/>
      <c r="E100" s="60"/>
      <c r="F100" s="1206" t="s">
        <v>228</v>
      </c>
      <c r="G100" s="1206"/>
      <c r="H100" s="1206"/>
      <c r="I100" s="1206"/>
      <c r="J100" s="1206"/>
      <c r="K100" s="1206"/>
      <c r="L100" s="1206"/>
      <c r="M100" s="1206"/>
      <c r="N100" s="1206"/>
      <c r="O100" s="1206"/>
      <c r="P100" s="1206"/>
      <c r="Q100" s="1206"/>
      <c r="R100" s="1206"/>
      <c r="S100" s="1206"/>
      <c r="T100" s="58"/>
      <c r="U100" s="56"/>
      <c r="V100" s="56"/>
      <c r="W100" s="56"/>
      <c r="X100" s="56"/>
      <c r="Y100" s="55"/>
      <c r="AA100" s="75" t="s">
        <v>226</v>
      </c>
    </row>
    <row r="101" spans="1:27" ht="14.95" hidden="1" customHeight="1">
      <c r="A101" s="40"/>
      <c r="B101" s="74"/>
      <c r="C101" s="73"/>
      <c r="D101" s="57"/>
      <c r="E101" s="56"/>
      <c r="F101" s="56"/>
      <c r="G101" s="56"/>
      <c r="H101" s="59"/>
      <c r="I101" s="59"/>
      <c r="J101" s="59"/>
      <c r="K101" s="59"/>
      <c r="L101" s="59"/>
      <c r="M101" s="59"/>
      <c r="N101" s="59"/>
      <c r="O101" s="58"/>
      <c r="P101" s="58"/>
      <c r="Q101" s="58"/>
      <c r="R101" s="58"/>
      <c r="S101" s="58"/>
      <c r="T101" s="58"/>
      <c r="U101" s="56"/>
      <c r="V101" s="56"/>
      <c r="W101" s="56"/>
      <c r="X101" s="56"/>
      <c r="Y101" s="55"/>
    </row>
    <row r="102" spans="1:27" ht="14.3" hidden="1">
      <c r="A102" s="40"/>
      <c r="B102" s="74"/>
      <c r="C102" s="73"/>
      <c r="D102" s="57"/>
      <c r="E102" s="56"/>
      <c r="F102" s="1206" t="s">
        <v>227</v>
      </c>
      <c r="G102" s="1206"/>
      <c r="H102" s="1206"/>
      <c r="I102" s="1206"/>
      <c r="J102" s="1206"/>
      <c r="K102" s="1206"/>
      <c r="L102" s="1206"/>
      <c r="M102" s="1206"/>
      <c r="N102" s="1206"/>
      <c r="O102" s="1206"/>
      <c r="P102" s="1206"/>
      <c r="Q102" s="1206"/>
      <c r="R102" s="1206"/>
      <c r="S102" s="1206"/>
      <c r="T102" s="1206"/>
      <c r="U102" s="1206"/>
      <c r="V102" s="1206"/>
      <c r="W102" s="1206"/>
      <c r="X102" s="1206"/>
      <c r="Y102" s="55"/>
    </row>
    <row r="103" spans="1:27" ht="14.3" hidden="1">
      <c r="A103" s="40"/>
      <c r="B103" s="74"/>
      <c r="C103" s="73"/>
      <c r="D103" s="57"/>
      <c r="E103" s="56"/>
      <c r="F103" s="56"/>
      <c r="G103" s="56"/>
      <c r="H103" s="56"/>
      <c r="I103" s="56"/>
      <c r="J103" s="56"/>
      <c r="K103" s="56"/>
      <c r="L103" s="56"/>
      <c r="M103" s="56"/>
      <c r="N103" s="56"/>
      <c r="O103" s="56"/>
      <c r="P103" s="56"/>
      <c r="Q103" s="56"/>
      <c r="R103" s="56"/>
      <c r="S103" s="56"/>
      <c r="T103" s="56"/>
      <c r="U103" s="56"/>
      <c r="V103" s="56"/>
      <c r="W103" s="56"/>
      <c r="X103" s="56"/>
      <c r="Y103" s="55"/>
    </row>
    <row r="104" spans="1:27" ht="14.3" hidden="1">
      <c r="A104" s="40"/>
      <c r="B104" s="74"/>
      <c r="C104" s="73"/>
      <c r="D104" s="57"/>
      <c r="E104" s="56"/>
      <c r="F104" s="56"/>
      <c r="G104" s="56"/>
      <c r="H104" s="56"/>
      <c r="I104" s="56"/>
      <c r="J104" s="56"/>
      <c r="K104" s="56"/>
      <c r="L104" s="56"/>
      <c r="M104" s="56"/>
      <c r="N104" s="56"/>
      <c r="O104" s="56"/>
      <c r="P104" s="56"/>
      <c r="Q104" s="56"/>
      <c r="R104" s="56"/>
      <c r="S104" s="56"/>
      <c r="T104" s="56"/>
      <c r="U104" s="56"/>
      <c r="V104" s="56"/>
      <c r="W104" s="56"/>
      <c r="X104" s="56"/>
      <c r="Y104" s="55"/>
    </row>
    <row r="105" spans="1:27" ht="14.3" hidden="1">
      <c r="A105" s="40"/>
      <c r="B105" s="74"/>
      <c r="C105" s="73"/>
      <c r="D105" s="57"/>
      <c r="E105" s="56"/>
      <c r="F105" s="56"/>
      <c r="G105" s="56"/>
      <c r="H105" s="56"/>
      <c r="I105" s="56"/>
      <c r="J105" s="56"/>
      <c r="K105" s="56"/>
      <c r="L105" s="56"/>
      <c r="M105" s="56"/>
      <c r="N105" s="56"/>
      <c r="O105" s="56"/>
      <c r="P105" s="56"/>
      <c r="Q105" s="56"/>
      <c r="R105" s="56"/>
      <c r="S105" s="56"/>
      <c r="T105" s="56"/>
      <c r="U105" s="56"/>
      <c r="V105" s="56"/>
      <c r="W105" s="56"/>
      <c r="X105" s="56"/>
      <c r="Y105" s="55"/>
    </row>
    <row r="106" spans="1:27" ht="14.3" hidden="1">
      <c r="A106" s="40"/>
      <c r="B106" s="74"/>
      <c r="C106" s="73"/>
      <c r="D106" s="57"/>
      <c r="E106" s="56"/>
      <c r="F106" s="56"/>
      <c r="G106" s="56"/>
      <c r="H106" s="56"/>
      <c r="I106" s="56"/>
      <c r="J106" s="56"/>
      <c r="K106" s="56"/>
      <c r="L106" s="56"/>
      <c r="M106" s="56"/>
      <c r="N106" s="56"/>
      <c r="O106" s="56"/>
      <c r="P106" s="56"/>
      <c r="Q106" s="56"/>
      <c r="R106" s="56"/>
      <c r="S106" s="56"/>
      <c r="T106" s="56"/>
      <c r="U106" s="56"/>
      <c r="V106" s="56"/>
      <c r="W106" s="56"/>
      <c r="X106" s="56"/>
      <c r="Y106" s="55"/>
    </row>
    <row r="107" spans="1:27" ht="14.3" hidden="1">
      <c r="A107" s="40"/>
      <c r="B107" s="74"/>
      <c r="C107" s="73"/>
      <c r="D107" s="57"/>
      <c r="E107" s="56"/>
      <c r="F107" s="56"/>
      <c r="G107" s="56"/>
      <c r="H107" s="56"/>
      <c r="I107" s="56"/>
      <c r="J107" s="56"/>
      <c r="K107" s="56"/>
      <c r="L107" s="56"/>
      <c r="M107" s="56"/>
      <c r="N107" s="56"/>
      <c r="O107" s="56"/>
      <c r="P107" s="56"/>
      <c r="Q107" s="56"/>
      <c r="R107" s="56"/>
      <c r="S107" s="56"/>
      <c r="T107" s="56"/>
      <c r="U107" s="56"/>
      <c r="V107" s="56"/>
      <c r="W107" s="56"/>
      <c r="X107" s="56"/>
      <c r="Y107" s="55"/>
    </row>
    <row r="108" spans="1:27" ht="14.3" hidden="1">
      <c r="A108" s="40"/>
      <c r="B108" s="74"/>
      <c r="C108" s="73"/>
      <c r="D108" s="57"/>
      <c r="E108" s="56"/>
      <c r="F108" s="56"/>
      <c r="G108" s="56"/>
      <c r="H108" s="56"/>
      <c r="I108" s="56"/>
      <c r="J108" s="56"/>
      <c r="K108" s="56"/>
      <c r="L108" s="56"/>
      <c r="M108" s="56"/>
      <c r="N108" s="56"/>
      <c r="O108" s="56"/>
      <c r="P108" s="56"/>
      <c r="Q108" s="56"/>
      <c r="R108" s="56"/>
      <c r="S108" s="56"/>
      <c r="T108" s="56"/>
      <c r="U108" s="56"/>
      <c r="V108" s="56"/>
      <c r="W108" s="56"/>
      <c r="X108" s="56"/>
      <c r="Y108" s="55"/>
    </row>
    <row r="109" spans="1:27" ht="14.3" hidden="1">
      <c r="A109" s="40"/>
      <c r="B109" s="74"/>
      <c r="C109" s="73"/>
      <c r="D109" s="57"/>
      <c r="E109" s="56"/>
      <c r="F109" s="56"/>
      <c r="G109" s="56"/>
      <c r="H109" s="56"/>
      <c r="I109" s="56"/>
      <c r="J109" s="56"/>
      <c r="K109" s="56"/>
      <c r="L109" s="56"/>
      <c r="M109" s="56"/>
      <c r="N109" s="56"/>
      <c r="O109" s="56"/>
      <c r="P109" s="56"/>
      <c r="Q109" s="56"/>
      <c r="R109" s="56"/>
      <c r="S109" s="56"/>
      <c r="T109" s="56"/>
      <c r="U109" s="56"/>
      <c r="V109" s="56"/>
      <c r="W109" s="56"/>
      <c r="X109" s="56"/>
      <c r="Y109" s="55"/>
    </row>
    <row r="110" spans="1:27" ht="14.3" hidden="1">
      <c r="A110" s="40"/>
      <c r="B110" s="74"/>
      <c r="C110" s="73"/>
      <c r="D110" s="57"/>
      <c r="E110" s="56"/>
      <c r="F110" s="56"/>
      <c r="G110" s="56"/>
      <c r="H110" s="56"/>
      <c r="I110" s="56"/>
      <c r="J110" s="56"/>
      <c r="K110" s="56"/>
      <c r="L110" s="56"/>
      <c r="M110" s="56"/>
      <c r="N110" s="56"/>
      <c r="O110" s="56"/>
      <c r="P110" s="56"/>
      <c r="Q110" s="56"/>
      <c r="R110" s="56"/>
      <c r="S110" s="56"/>
      <c r="T110" s="56"/>
      <c r="U110" s="56"/>
      <c r="V110" s="56"/>
      <c r="W110" s="56"/>
      <c r="X110" s="56"/>
      <c r="Y110" s="55"/>
    </row>
    <row r="111" spans="1:27" ht="30.1" hidden="1" customHeight="1">
      <c r="A111" s="40"/>
      <c r="B111" s="74"/>
      <c r="C111" s="73"/>
      <c r="D111" s="57"/>
      <c r="E111" s="56"/>
      <c r="F111" s="56"/>
      <c r="G111" s="56"/>
      <c r="H111" s="56"/>
      <c r="I111" s="56"/>
      <c r="J111" s="56"/>
      <c r="K111" s="56"/>
      <c r="L111" s="56"/>
      <c r="M111" s="56"/>
      <c r="N111" s="56"/>
      <c r="O111" s="56"/>
      <c r="P111" s="56"/>
      <c r="Q111" s="56"/>
      <c r="R111" s="56"/>
      <c r="S111" s="56"/>
      <c r="T111" s="56"/>
      <c r="U111" s="56"/>
      <c r="V111" s="56"/>
      <c r="W111" s="56"/>
      <c r="X111" s="56"/>
      <c r="Y111" s="55"/>
    </row>
    <row r="112" spans="1:27" ht="31.6" hidden="1" customHeight="1">
      <c r="A112" s="40"/>
      <c r="B112" s="74"/>
      <c r="C112" s="73"/>
      <c r="D112" s="57"/>
      <c r="E112" s="56"/>
      <c r="F112" s="56"/>
      <c r="G112" s="56"/>
      <c r="H112" s="56"/>
      <c r="I112" s="56"/>
      <c r="J112" s="56"/>
      <c r="K112" s="56"/>
      <c r="L112" s="56"/>
      <c r="M112" s="56"/>
      <c r="N112" s="56"/>
      <c r="O112" s="56"/>
      <c r="P112" s="56"/>
      <c r="Q112" s="56"/>
      <c r="R112" s="56"/>
      <c r="S112" s="56"/>
      <c r="T112" s="56"/>
      <c r="U112" s="56"/>
      <c r="V112" s="56"/>
      <c r="W112" s="56"/>
      <c r="X112" s="56"/>
      <c r="Y112" s="55"/>
    </row>
    <row r="113" spans="1:25" ht="14.95" customHeight="1">
      <c r="A113" s="40"/>
      <c r="B113" s="72"/>
      <c r="C113" s="71"/>
      <c r="D113" s="54"/>
      <c r="E113" s="53"/>
      <c r="F113" s="53"/>
      <c r="G113" s="53"/>
      <c r="H113" s="53"/>
      <c r="I113" s="53"/>
      <c r="J113" s="53"/>
      <c r="K113" s="53"/>
      <c r="L113" s="53"/>
      <c r="M113" s="53"/>
      <c r="N113" s="53"/>
      <c r="O113" s="53"/>
      <c r="P113" s="53"/>
      <c r="Q113" s="53"/>
      <c r="R113" s="53"/>
      <c r="S113" s="53"/>
      <c r="T113" s="53"/>
      <c r="U113" s="53"/>
      <c r="V113" s="53"/>
      <c r="W113" s="53"/>
      <c r="X113" s="53"/>
      <c r="Y113" s="52"/>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60385</xdr:colOff>
                <xdr:row>120</xdr:row>
                <xdr:rowOff>112143</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3.6"/>
  <cols>
    <col min="1" max="6" width="10.5703125" style="548" hidden="1" customWidth="1"/>
    <col min="7" max="8" width="9.140625" style="554" hidden="1" customWidth="1"/>
    <col min="9" max="9" width="3.7109375" style="495" customWidth="1"/>
    <col min="10" max="11" width="3.7109375" style="494" customWidth="1"/>
    <col min="12" max="12" width="12.7109375" style="487" customWidth="1"/>
    <col min="13" max="13" width="44.7109375" style="487" customWidth="1"/>
    <col min="14" max="14" width="1.7109375" style="487" hidden="1" customWidth="1"/>
    <col min="15" max="15" width="23.7109375" style="487" customWidth="1"/>
    <col min="16" max="17" width="1.7109375" style="487" hidden="1" customWidth="1"/>
    <col min="18" max="18" width="11.7109375" style="487" customWidth="1"/>
    <col min="19" max="19" width="3.7109375" style="487" customWidth="1"/>
    <col min="20" max="20" width="11.7109375" style="487" customWidth="1"/>
    <col min="21" max="21" width="8.5703125" style="487" hidden="1" customWidth="1"/>
    <col min="22" max="22" width="4.7109375" style="487" customWidth="1"/>
    <col min="23" max="23" width="115.7109375" style="487" customWidth="1"/>
    <col min="24" max="35" width="10.5703125" style="548"/>
    <col min="36" max="256" width="10.5703125" style="487"/>
    <col min="257" max="264" width="0" style="487" hidden="1" customWidth="1"/>
    <col min="265" max="267" width="3.7109375" style="487" customWidth="1"/>
    <col min="268" max="268" width="12.7109375" style="487" customWidth="1"/>
    <col min="269" max="269" width="47.42578125" style="487" customWidth="1"/>
    <col min="270" max="273" width="0" style="487" hidden="1" customWidth="1"/>
    <col min="274" max="274" width="11.7109375" style="487" customWidth="1"/>
    <col min="275" max="275" width="6.42578125" style="487" bestFit="1" customWidth="1"/>
    <col min="276" max="276" width="11.7109375" style="487" customWidth="1"/>
    <col min="277" max="277" width="0" style="487" hidden="1" customWidth="1"/>
    <col min="278" max="278" width="3.7109375" style="487" customWidth="1"/>
    <col min="279" max="279" width="11.140625" style="487" bestFit="1" customWidth="1"/>
    <col min="280" max="512" width="10.5703125" style="487"/>
    <col min="513" max="520" width="0" style="487" hidden="1" customWidth="1"/>
    <col min="521" max="523" width="3.7109375" style="487" customWidth="1"/>
    <col min="524" max="524" width="12.7109375" style="487" customWidth="1"/>
    <col min="525" max="525" width="47.42578125" style="487" customWidth="1"/>
    <col min="526" max="529" width="0" style="487" hidden="1" customWidth="1"/>
    <col min="530" max="530" width="11.7109375" style="487" customWidth="1"/>
    <col min="531" max="531" width="6.42578125" style="487" bestFit="1" customWidth="1"/>
    <col min="532" max="532" width="11.7109375" style="487" customWidth="1"/>
    <col min="533" max="533" width="0" style="487" hidden="1" customWidth="1"/>
    <col min="534" max="534" width="3.7109375" style="487" customWidth="1"/>
    <col min="535" max="535" width="11.140625" style="487" bestFit="1" customWidth="1"/>
    <col min="536" max="768" width="10.5703125" style="487"/>
    <col min="769" max="776" width="0" style="487" hidden="1" customWidth="1"/>
    <col min="777" max="779" width="3.7109375" style="487" customWidth="1"/>
    <col min="780" max="780" width="12.7109375" style="487" customWidth="1"/>
    <col min="781" max="781" width="47.42578125" style="487" customWidth="1"/>
    <col min="782" max="785" width="0" style="487" hidden="1" customWidth="1"/>
    <col min="786" max="786" width="11.7109375" style="487" customWidth="1"/>
    <col min="787" max="787" width="6.42578125" style="487" bestFit="1" customWidth="1"/>
    <col min="788" max="788" width="11.7109375" style="487" customWidth="1"/>
    <col min="789" max="789" width="0" style="487" hidden="1" customWidth="1"/>
    <col min="790" max="790" width="3.7109375" style="487" customWidth="1"/>
    <col min="791" max="791" width="11.140625" style="487" bestFit="1" customWidth="1"/>
    <col min="792" max="1024" width="10.5703125" style="487"/>
    <col min="1025" max="1032" width="0" style="487" hidden="1" customWidth="1"/>
    <col min="1033" max="1035" width="3.7109375" style="487" customWidth="1"/>
    <col min="1036" max="1036" width="12.7109375" style="487" customWidth="1"/>
    <col min="1037" max="1037" width="47.42578125" style="487" customWidth="1"/>
    <col min="1038" max="1041" width="0" style="487" hidden="1" customWidth="1"/>
    <col min="1042" max="1042" width="11.7109375" style="487" customWidth="1"/>
    <col min="1043" max="1043" width="6.42578125" style="487" bestFit="1" customWidth="1"/>
    <col min="1044" max="1044" width="11.7109375" style="487" customWidth="1"/>
    <col min="1045" max="1045" width="0" style="487" hidden="1" customWidth="1"/>
    <col min="1046" max="1046" width="3.7109375" style="487" customWidth="1"/>
    <col min="1047" max="1047" width="11.140625" style="487" bestFit="1" customWidth="1"/>
    <col min="1048" max="1280" width="10.5703125" style="487"/>
    <col min="1281" max="1288" width="0" style="487" hidden="1" customWidth="1"/>
    <col min="1289" max="1291" width="3.7109375" style="487" customWidth="1"/>
    <col min="1292" max="1292" width="12.7109375" style="487" customWidth="1"/>
    <col min="1293" max="1293" width="47.42578125" style="487" customWidth="1"/>
    <col min="1294" max="1297" width="0" style="487" hidden="1" customWidth="1"/>
    <col min="1298" max="1298" width="11.7109375" style="487" customWidth="1"/>
    <col min="1299" max="1299" width="6.42578125" style="487" bestFit="1" customWidth="1"/>
    <col min="1300" max="1300" width="11.7109375" style="487" customWidth="1"/>
    <col min="1301" max="1301" width="0" style="487" hidden="1" customWidth="1"/>
    <col min="1302" max="1302" width="3.7109375" style="487" customWidth="1"/>
    <col min="1303" max="1303" width="11.140625" style="487" bestFit="1" customWidth="1"/>
    <col min="1304" max="1536" width="10.5703125" style="487"/>
    <col min="1537" max="1544" width="0" style="487" hidden="1" customWidth="1"/>
    <col min="1545" max="1547" width="3.7109375" style="487" customWidth="1"/>
    <col min="1548" max="1548" width="12.7109375" style="487" customWidth="1"/>
    <col min="1549" max="1549" width="47.42578125" style="487" customWidth="1"/>
    <col min="1550" max="1553" width="0" style="487" hidden="1" customWidth="1"/>
    <col min="1554" max="1554" width="11.7109375" style="487" customWidth="1"/>
    <col min="1555" max="1555" width="6.42578125" style="487" bestFit="1" customWidth="1"/>
    <col min="1556" max="1556" width="11.7109375" style="487" customWidth="1"/>
    <col min="1557" max="1557" width="0" style="487" hidden="1" customWidth="1"/>
    <col min="1558" max="1558" width="3.7109375" style="487" customWidth="1"/>
    <col min="1559" max="1559" width="11.140625" style="487" bestFit="1" customWidth="1"/>
    <col min="1560" max="1792" width="10.5703125" style="487"/>
    <col min="1793" max="1800" width="0" style="487" hidden="1" customWidth="1"/>
    <col min="1801" max="1803" width="3.7109375" style="487" customWidth="1"/>
    <col min="1804" max="1804" width="12.7109375" style="487" customWidth="1"/>
    <col min="1805" max="1805" width="47.42578125" style="487" customWidth="1"/>
    <col min="1806" max="1809" width="0" style="487" hidden="1" customWidth="1"/>
    <col min="1810" max="1810" width="11.7109375" style="487" customWidth="1"/>
    <col min="1811" max="1811" width="6.42578125" style="487" bestFit="1" customWidth="1"/>
    <col min="1812" max="1812" width="11.7109375" style="487" customWidth="1"/>
    <col min="1813" max="1813" width="0" style="487" hidden="1" customWidth="1"/>
    <col min="1814" max="1814" width="3.7109375" style="487" customWidth="1"/>
    <col min="1815" max="1815" width="11.140625" style="487" bestFit="1" customWidth="1"/>
    <col min="1816" max="2048" width="10.5703125" style="487"/>
    <col min="2049" max="2056" width="0" style="487" hidden="1" customWidth="1"/>
    <col min="2057" max="2059" width="3.7109375" style="487" customWidth="1"/>
    <col min="2060" max="2060" width="12.7109375" style="487" customWidth="1"/>
    <col min="2061" max="2061" width="47.42578125" style="487" customWidth="1"/>
    <col min="2062" max="2065" width="0" style="487" hidden="1" customWidth="1"/>
    <col min="2066" max="2066" width="11.7109375" style="487" customWidth="1"/>
    <col min="2067" max="2067" width="6.42578125" style="487" bestFit="1" customWidth="1"/>
    <col min="2068" max="2068" width="11.7109375" style="487" customWidth="1"/>
    <col min="2069" max="2069" width="0" style="487" hidden="1" customWidth="1"/>
    <col min="2070" max="2070" width="3.7109375" style="487" customWidth="1"/>
    <col min="2071" max="2071" width="11.140625" style="487" bestFit="1" customWidth="1"/>
    <col min="2072" max="2304" width="10.5703125" style="487"/>
    <col min="2305" max="2312" width="0" style="487" hidden="1" customWidth="1"/>
    <col min="2313" max="2315" width="3.7109375" style="487" customWidth="1"/>
    <col min="2316" max="2316" width="12.7109375" style="487" customWidth="1"/>
    <col min="2317" max="2317" width="47.42578125" style="487" customWidth="1"/>
    <col min="2318" max="2321" width="0" style="487" hidden="1" customWidth="1"/>
    <col min="2322" max="2322" width="11.7109375" style="487" customWidth="1"/>
    <col min="2323" max="2323" width="6.42578125" style="487" bestFit="1" customWidth="1"/>
    <col min="2324" max="2324" width="11.7109375" style="487" customWidth="1"/>
    <col min="2325" max="2325" width="0" style="487" hidden="1" customWidth="1"/>
    <col min="2326" max="2326" width="3.7109375" style="487" customWidth="1"/>
    <col min="2327" max="2327" width="11.140625" style="487" bestFit="1" customWidth="1"/>
    <col min="2328" max="2560" width="10.5703125" style="487"/>
    <col min="2561" max="2568" width="0" style="487" hidden="1" customWidth="1"/>
    <col min="2569" max="2571" width="3.7109375" style="487" customWidth="1"/>
    <col min="2572" max="2572" width="12.7109375" style="487" customWidth="1"/>
    <col min="2573" max="2573" width="47.42578125" style="487" customWidth="1"/>
    <col min="2574" max="2577" width="0" style="487" hidden="1" customWidth="1"/>
    <col min="2578" max="2578" width="11.7109375" style="487" customWidth="1"/>
    <col min="2579" max="2579" width="6.42578125" style="487" bestFit="1" customWidth="1"/>
    <col min="2580" max="2580" width="11.7109375" style="487" customWidth="1"/>
    <col min="2581" max="2581" width="0" style="487" hidden="1" customWidth="1"/>
    <col min="2582" max="2582" width="3.7109375" style="487" customWidth="1"/>
    <col min="2583" max="2583" width="11.140625" style="487" bestFit="1" customWidth="1"/>
    <col min="2584" max="2816" width="10.5703125" style="487"/>
    <col min="2817" max="2824" width="0" style="487" hidden="1" customWidth="1"/>
    <col min="2825" max="2827" width="3.7109375" style="487" customWidth="1"/>
    <col min="2828" max="2828" width="12.7109375" style="487" customWidth="1"/>
    <col min="2829" max="2829" width="47.42578125" style="487" customWidth="1"/>
    <col min="2830" max="2833" width="0" style="487" hidden="1" customWidth="1"/>
    <col min="2834" max="2834" width="11.7109375" style="487" customWidth="1"/>
    <col min="2835" max="2835" width="6.42578125" style="487" bestFit="1" customWidth="1"/>
    <col min="2836" max="2836" width="11.7109375" style="487" customWidth="1"/>
    <col min="2837" max="2837" width="0" style="487" hidden="1" customWidth="1"/>
    <col min="2838" max="2838" width="3.7109375" style="487" customWidth="1"/>
    <col min="2839" max="2839" width="11.140625" style="487" bestFit="1" customWidth="1"/>
    <col min="2840" max="3072" width="10.5703125" style="487"/>
    <col min="3073" max="3080" width="0" style="487" hidden="1" customWidth="1"/>
    <col min="3081" max="3083" width="3.7109375" style="487" customWidth="1"/>
    <col min="3084" max="3084" width="12.7109375" style="487" customWidth="1"/>
    <col min="3085" max="3085" width="47.42578125" style="487" customWidth="1"/>
    <col min="3086" max="3089" width="0" style="487" hidden="1" customWidth="1"/>
    <col min="3090" max="3090" width="11.7109375" style="487" customWidth="1"/>
    <col min="3091" max="3091" width="6.42578125" style="487" bestFit="1" customWidth="1"/>
    <col min="3092" max="3092" width="11.7109375" style="487" customWidth="1"/>
    <col min="3093" max="3093" width="0" style="487" hidden="1" customWidth="1"/>
    <col min="3094" max="3094" width="3.7109375" style="487" customWidth="1"/>
    <col min="3095" max="3095" width="11.140625" style="487" bestFit="1" customWidth="1"/>
    <col min="3096" max="3328" width="10.5703125" style="487"/>
    <col min="3329" max="3336" width="0" style="487" hidden="1" customWidth="1"/>
    <col min="3337" max="3339" width="3.7109375" style="487" customWidth="1"/>
    <col min="3340" max="3340" width="12.7109375" style="487" customWidth="1"/>
    <col min="3341" max="3341" width="47.42578125" style="487" customWidth="1"/>
    <col min="3342" max="3345" width="0" style="487" hidden="1" customWidth="1"/>
    <col min="3346" max="3346" width="11.7109375" style="487" customWidth="1"/>
    <col min="3347" max="3347" width="6.42578125" style="487" bestFit="1" customWidth="1"/>
    <col min="3348" max="3348" width="11.7109375" style="487" customWidth="1"/>
    <col min="3349" max="3349" width="0" style="487" hidden="1" customWidth="1"/>
    <col min="3350" max="3350" width="3.7109375" style="487" customWidth="1"/>
    <col min="3351" max="3351" width="11.140625" style="487" bestFit="1" customWidth="1"/>
    <col min="3352" max="3584" width="10.5703125" style="487"/>
    <col min="3585" max="3592" width="0" style="487" hidden="1" customWidth="1"/>
    <col min="3593" max="3595" width="3.7109375" style="487" customWidth="1"/>
    <col min="3596" max="3596" width="12.7109375" style="487" customWidth="1"/>
    <col min="3597" max="3597" width="47.42578125" style="487" customWidth="1"/>
    <col min="3598" max="3601" width="0" style="487" hidden="1" customWidth="1"/>
    <col min="3602" max="3602" width="11.7109375" style="487" customWidth="1"/>
    <col min="3603" max="3603" width="6.42578125" style="487" bestFit="1" customWidth="1"/>
    <col min="3604" max="3604" width="11.7109375" style="487" customWidth="1"/>
    <col min="3605" max="3605" width="0" style="487" hidden="1" customWidth="1"/>
    <col min="3606" max="3606" width="3.7109375" style="487" customWidth="1"/>
    <col min="3607" max="3607" width="11.140625" style="487" bestFit="1" customWidth="1"/>
    <col min="3608" max="3840" width="10.5703125" style="487"/>
    <col min="3841" max="3848" width="0" style="487" hidden="1" customWidth="1"/>
    <col min="3849" max="3851" width="3.7109375" style="487" customWidth="1"/>
    <col min="3852" max="3852" width="12.7109375" style="487" customWidth="1"/>
    <col min="3853" max="3853" width="47.42578125" style="487" customWidth="1"/>
    <col min="3854" max="3857" width="0" style="487" hidden="1" customWidth="1"/>
    <col min="3858" max="3858" width="11.7109375" style="487" customWidth="1"/>
    <col min="3859" max="3859" width="6.42578125" style="487" bestFit="1" customWidth="1"/>
    <col min="3860" max="3860" width="11.7109375" style="487" customWidth="1"/>
    <col min="3861" max="3861" width="0" style="487" hidden="1" customWidth="1"/>
    <col min="3862" max="3862" width="3.7109375" style="487" customWidth="1"/>
    <col min="3863" max="3863" width="11.140625" style="487" bestFit="1" customWidth="1"/>
    <col min="3864" max="4096" width="10.5703125" style="487"/>
    <col min="4097" max="4104" width="0" style="487" hidden="1" customWidth="1"/>
    <col min="4105" max="4107" width="3.7109375" style="487" customWidth="1"/>
    <col min="4108" max="4108" width="12.7109375" style="487" customWidth="1"/>
    <col min="4109" max="4109" width="47.42578125" style="487" customWidth="1"/>
    <col min="4110" max="4113" width="0" style="487" hidden="1" customWidth="1"/>
    <col min="4114" max="4114" width="11.7109375" style="487" customWidth="1"/>
    <col min="4115" max="4115" width="6.42578125" style="487" bestFit="1" customWidth="1"/>
    <col min="4116" max="4116" width="11.7109375" style="487" customWidth="1"/>
    <col min="4117" max="4117" width="0" style="487" hidden="1" customWidth="1"/>
    <col min="4118" max="4118" width="3.7109375" style="487" customWidth="1"/>
    <col min="4119" max="4119" width="11.140625" style="487" bestFit="1" customWidth="1"/>
    <col min="4120" max="4352" width="10.5703125" style="487"/>
    <col min="4353" max="4360" width="0" style="487" hidden="1" customWidth="1"/>
    <col min="4361" max="4363" width="3.7109375" style="487" customWidth="1"/>
    <col min="4364" max="4364" width="12.7109375" style="487" customWidth="1"/>
    <col min="4365" max="4365" width="47.42578125" style="487" customWidth="1"/>
    <col min="4366" max="4369" width="0" style="487" hidden="1" customWidth="1"/>
    <col min="4370" max="4370" width="11.7109375" style="487" customWidth="1"/>
    <col min="4371" max="4371" width="6.42578125" style="487" bestFit="1" customWidth="1"/>
    <col min="4372" max="4372" width="11.7109375" style="487" customWidth="1"/>
    <col min="4373" max="4373" width="0" style="487" hidden="1" customWidth="1"/>
    <col min="4374" max="4374" width="3.7109375" style="487" customWidth="1"/>
    <col min="4375" max="4375" width="11.140625" style="487" bestFit="1" customWidth="1"/>
    <col min="4376" max="4608" width="10.5703125" style="487"/>
    <col min="4609" max="4616" width="0" style="487" hidden="1" customWidth="1"/>
    <col min="4617" max="4619" width="3.7109375" style="487" customWidth="1"/>
    <col min="4620" max="4620" width="12.7109375" style="487" customWidth="1"/>
    <col min="4621" max="4621" width="47.42578125" style="487" customWidth="1"/>
    <col min="4622" max="4625" width="0" style="487" hidden="1" customWidth="1"/>
    <col min="4626" max="4626" width="11.7109375" style="487" customWidth="1"/>
    <col min="4627" max="4627" width="6.42578125" style="487" bestFit="1" customWidth="1"/>
    <col min="4628" max="4628" width="11.7109375" style="487" customWidth="1"/>
    <col min="4629" max="4629" width="0" style="487" hidden="1" customWidth="1"/>
    <col min="4630" max="4630" width="3.7109375" style="487" customWidth="1"/>
    <col min="4631" max="4631" width="11.140625" style="487" bestFit="1" customWidth="1"/>
    <col min="4632" max="4864" width="10.5703125" style="487"/>
    <col min="4865" max="4872" width="0" style="487" hidden="1" customWidth="1"/>
    <col min="4873" max="4875" width="3.7109375" style="487" customWidth="1"/>
    <col min="4876" max="4876" width="12.7109375" style="487" customWidth="1"/>
    <col min="4877" max="4877" width="47.42578125" style="487" customWidth="1"/>
    <col min="4878" max="4881" width="0" style="487" hidden="1" customWidth="1"/>
    <col min="4882" max="4882" width="11.7109375" style="487" customWidth="1"/>
    <col min="4883" max="4883" width="6.42578125" style="487" bestFit="1" customWidth="1"/>
    <col min="4884" max="4884" width="11.7109375" style="487" customWidth="1"/>
    <col min="4885" max="4885" width="0" style="487" hidden="1" customWidth="1"/>
    <col min="4886" max="4886" width="3.7109375" style="487" customWidth="1"/>
    <col min="4887" max="4887" width="11.140625" style="487" bestFit="1" customWidth="1"/>
    <col min="4888" max="5120" width="10.5703125" style="487"/>
    <col min="5121" max="5128" width="0" style="487" hidden="1" customWidth="1"/>
    <col min="5129" max="5131" width="3.7109375" style="487" customWidth="1"/>
    <col min="5132" max="5132" width="12.7109375" style="487" customWidth="1"/>
    <col min="5133" max="5133" width="47.42578125" style="487" customWidth="1"/>
    <col min="5134" max="5137" width="0" style="487" hidden="1" customWidth="1"/>
    <col min="5138" max="5138" width="11.7109375" style="487" customWidth="1"/>
    <col min="5139" max="5139" width="6.42578125" style="487" bestFit="1" customWidth="1"/>
    <col min="5140" max="5140" width="11.7109375" style="487" customWidth="1"/>
    <col min="5141" max="5141" width="0" style="487" hidden="1" customWidth="1"/>
    <col min="5142" max="5142" width="3.7109375" style="487" customWidth="1"/>
    <col min="5143" max="5143" width="11.140625" style="487" bestFit="1" customWidth="1"/>
    <col min="5144" max="5376" width="10.5703125" style="487"/>
    <col min="5377" max="5384" width="0" style="487" hidden="1" customWidth="1"/>
    <col min="5385" max="5387" width="3.7109375" style="487" customWidth="1"/>
    <col min="5388" max="5388" width="12.7109375" style="487" customWidth="1"/>
    <col min="5389" max="5389" width="47.42578125" style="487" customWidth="1"/>
    <col min="5390" max="5393" width="0" style="487" hidden="1" customWidth="1"/>
    <col min="5394" max="5394" width="11.7109375" style="487" customWidth="1"/>
    <col min="5395" max="5395" width="6.42578125" style="487" bestFit="1" customWidth="1"/>
    <col min="5396" max="5396" width="11.7109375" style="487" customWidth="1"/>
    <col min="5397" max="5397" width="0" style="487" hidden="1" customWidth="1"/>
    <col min="5398" max="5398" width="3.7109375" style="487" customWidth="1"/>
    <col min="5399" max="5399" width="11.140625" style="487" bestFit="1" customWidth="1"/>
    <col min="5400" max="5632" width="10.5703125" style="487"/>
    <col min="5633" max="5640" width="0" style="487" hidden="1" customWidth="1"/>
    <col min="5641" max="5643" width="3.7109375" style="487" customWidth="1"/>
    <col min="5644" max="5644" width="12.7109375" style="487" customWidth="1"/>
    <col min="5645" max="5645" width="47.42578125" style="487" customWidth="1"/>
    <col min="5646" max="5649" width="0" style="487" hidden="1" customWidth="1"/>
    <col min="5650" max="5650" width="11.7109375" style="487" customWidth="1"/>
    <col min="5651" max="5651" width="6.42578125" style="487" bestFit="1" customWidth="1"/>
    <col min="5652" max="5652" width="11.7109375" style="487" customWidth="1"/>
    <col min="5653" max="5653" width="0" style="487" hidden="1" customWidth="1"/>
    <col min="5654" max="5654" width="3.7109375" style="487" customWidth="1"/>
    <col min="5655" max="5655" width="11.140625" style="487" bestFit="1" customWidth="1"/>
    <col min="5656" max="5888" width="10.5703125" style="487"/>
    <col min="5889" max="5896" width="0" style="487" hidden="1" customWidth="1"/>
    <col min="5897" max="5899" width="3.7109375" style="487" customWidth="1"/>
    <col min="5900" max="5900" width="12.7109375" style="487" customWidth="1"/>
    <col min="5901" max="5901" width="47.42578125" style="487" customWidth="1"/>
    <col min="5902" max="5905" width="0" style="487" hidden="1" customWidth="1"/>
    <col min="5906" max="5906" width="11.7109375" style="487" customWidth="1"/>
    <col min="5907" max="5907" width="6.42578125" style="487" bestFit="1" customWidth="1"/>
    <col min="5908" max="5908" width="11.7109375" style="487" customWidth="1"/>
    <col min="5909" max="5909" width="0" style="487" hidden="1" customWidth="1"/>
    <col min="5910" max="5910" width="3.7109375" style="487" customWidth="1"/>
    <col min="5911" max="5911" width="11.140625" style="487" bestFit="1" customWidth="1"/>
    <col min="5912" max="6144" width="10.5703125" style="487"/>
    <col min="6145" max="6152" width="0" style="487" hidden="1" customWidth="1"/>
    <col min="6153" max="6155" width="3.7109375" style="487" customWidth="1"/>
    <col min="6156" max="6156" width="12.7109375" style="487" customWidth="1"/>
    <col min="6157" max="6157" width="47.42578125" style="487" customWidth="1"/>
    <col min="6158" max="6161" width="0" style="487" hidden="1" customWidth="1"/>
    <col min="6162" max="6162" width="11.7109375" style="487" customWidth="1"/>
    <col min="6163" max="6163" width="6.42578125" style="487" bestFit="1" customWidth="1"/>
    <col min="6164" max="6164" width="11.7109375" style="487" customWidth="1"/>
    <col min="6165" max="6165" width="0" style="487" hidden="1" customWidth="1"/>
    <col min="6166" max="6166" width="3.7109375" style="487" customWidth="1"/>
    <col min="6167" max="6167" width="11.140625" style="487" bestFit="1" customWidth="1"/>
    <col min="6168" max="6400" width="10.5703125" style="487"/>
    <col min="6401" max="6408" width="0" style="487" hidden="1" customWidth="1"/>
    <col min="6409" max="6411" width="3.7109375" style="487" customWidth="1"/>
    <col min="6412" max="6412" width="12.7109375" style="487" customWidth="1"/>
    <col min="6413" max="6413" width="47.42578125" style="487" customWidth="1"/>
    <col min="6414" max="6417" width="0" style="487" hidden="1" customWidth="1"/>
    <col min="6418" max="6418" width="11.7109375" style="487" customWidth="1"/>
    <col min="6419" max="6419" width="6.42578125" style="487" bestFit="1" customWidth="1"/>
    <col min="6420" max="6420" width="11.7109375" style="487" customWidth="1"/>
    <col min="6421" max="6421" width="0" style="487" hidden="1" customWidth="1"/>
    <col min="6422" max="6422" width="3.7109375" style="487" customWidth="1"/>
    <col min="6423" max="6423" width="11.140625" style="487" bestFit="1" customWidth="1"/>
    <col min="6424" max="6656" width="10.5703125" style="487"/>
    <col min="6657" max="6664" width="0" style="487" hidden="1" customWidth="1"/>
    <col min="6665" max="6667" width="3.7109375" style="487" customWidth="1"/>
    <col min="6668" max="6668" width="12.7109375" style="487" customWidth="1"/>
    <col min="6669" max="6669" width="47.42578125" style="487" customWidth="1"/>
    <col min="6670" max="6673" width="0" style="487" hidden="1" customWidth="1"/>
    <col min="6674" max="6674" width="11.7109375" style="487" customWidth="1"/>
    <col min="6675" max="6675" width="6.42578125" style="487" bestFit="1" customWidth="1"/>
    <col min="6676" max="6676" width="11.7109375" style="487" customWidth="1"/>
    <col min="6677" max="6677" width="0" style="487" hidden="1" customWidth="1"/>
    <col min="6678" max="6678" width="3.7109375" style="487" customWidth="1"/>
    <col min="6679" max="6679" width="11.140625" style="487" bestFit="1" customWidth="1"/>
    <col min="6680" max="6912" width="10.5703125" style="487"/>
    <col min="6913" max="6920" width="0" style="487" hidden="1" customWidth="1"/>
    <col min="6921" max="6923" width="3.7109375" style="487" customWidth="1"/>
    <col min="6924" max="6924" width="12.7109375" style="487" customWidth="1"/>
    <col min="6925" max="6925" width="47.42578125" style="487" customWidth="1"/>
    <col min="6926" max="6929" width="0" style="487" hidden="1" customWidth="1"/>
    <col min="6930" max="6930" width="11.7109375" style="487" customWidth="1"/>
    <col min="6931" max="6931" width="6.42578125" style="487" bestFit="1" customWidth="1"/>
    <col min="6932" max="6932" width="11.7109375" style="487" customWidth="1"/>
    <col min="6933" max="6933" width="0" style="487" hidden="1" customWidth="1"/>
    <col min="6934" max="6934" width="3.7109375" style="487" customWidth="1"/>
    <col min="6935" max="6935" width="11.140625" style="487" bestFit="1" customWidth="1"/>
    <col min="6936" max="7168" width="10.5703125" style="487"/>
    <col min="7169" max="7176" width="0" style="487" hidden="1" customWidth="1"/>
    <col min="7177" max="7179" width="3.7109375" style="487" customWidth="1"/>
    <col min="7180" max="7180" width="12.7109375" style="487" customWidth="1"/>
    <col min="7181" max="7181" width="47.42578125" style="487" customWidth="1"/>
    <col min="7182" max="7185" width="0" style="487" hidden="1" customWidth="1"/>
    <col min="7186" max="7186" width="11.7109375" style="487" customWidth="1"/>
    <col min="7187" max="7187" width="6.42578125" style="487" bestFit="1" customWidth="1"/>
    <col min="7188" max="7188" width="11.7109375" style="487" customWidth="1"/>
    <col min="7189" max="7189" width="0" style="487" hidden="1" customWidth="1"/>
    <col min="7190" max="7190" width="3.7109375" style="487" customWidth="1"/>
    <col min="7191" max="7191" width="11.140625" style="487" bestFit="1" customWidth="1"/>
    <col min="7192" max="7424" width="10.5703125" style="487"/>
    <col min="7425" max="7432" width="0" style="487" hidden="1" customWidth="1"/>
    <col min="7433" max="7435" width="3.7109375" style="487" customWidth="1"/>
    <col min="7436" max="7436" width="12.7109375" style="487" customWidth="1"/>
    <col min="7437" max="7437" width="47.42578125" style="487" customWidth="1"/>
    <col min="7438" max="7441" width="0" style="487" hidden="1" customWidth="1"/>
    <col min="7442" max="7442" width="11.7109375" style="487" customWidth="1"/>
    <col min="7443" max="7443" width="6.42578125" style="487" bestFit="1" customWidth="1"/>
    <col min="7444" max="7444" width="11.7109375" style="487" customWidth="1"/>
    <col min="7445" max="7445" width="0" style="487" hidden="1" customWidth="1"/>
    <col min="7446" max="7446" width="3.7109375" style="487" customWidth="1"/>
    <col min="7447" max="7447" width="11.140625" style="487" bestFit="1" customWidth="1"/>
    <col min="7448" max="7680" width="10.5703125" style="487"/>
    <col min="7681" max="7688" width="0" style="487" hidden="1" customWidth="1"/>
    <col min="7689" max="7691" width="3.7109375" style="487" customWidth="1"/>
    <col min="7692" max="7692" width="12.7109375" style="487" customWidth="1"/>
    <col min="7693" max="7693" width="47.42578125" style="487" customWidth="1"/>
    <col min="7694" max="7697" width="0" style="487" hidden="1" customWidth="1"/>
    <col min="7698" max="7698" width="11.7109375" style="487" customWidth="1"/>
    <col min="7699" max="7699" width="6.42578125" style="487" bestFit="1" customWidth="1"/>
    <col min="7700" max="7700" width="11.7109375" style="487" customWidth="1"/>
    <col min="7701" max="7701" width="0" style="487" hidden="1" customWidth="1"/>
    <col min="7702" max="7702" width="3.7109375" style="487" customWidth="1"/>
    <col min="7703" max="7703" width="11.140625" style="487" bestFit="1" customWidth="1"/>
    <col min="7704" max="7936" width="10.5703125" style="487"/>
    <col min="7937" max="7944" width="0" style="487" hidden="1" customWidth="1"/>
    <col min="7945" max="7947" width="3.7109375" style="487" customWidth="1"/>
    <col min="7948" max="7948" width="12.7109375" style="487" customWidth="1"/>
    <col min="7949" max="7949" width="47.42578125" style="487" customWidth="1"/>
    <col min="7950" max="7953" width="0" style="487" hidden="1" customWidth="1"/>
    <col min="7954" max="7954" width="11.7109375" style="487" customWidth="1"/>
    <col min="7955" max="7955" width="6.42578125" style="487" bestFit="1" customWidth="1"/>
    <col min="7956" max="7956" width="11.7109375" style="487" customWidth="1"/>
    <col min="7957" max="7957" width="0" style="487" hidden="1" customWidth="1"/>
    <col min="7958" max="7958" width="3.7109375" style="487" customWidth="1"/>
    <col min="7959" max="7959" width="11.140625" style="487" bestFit="1" customWidth="1"/>
    <col min="7960" max="8192" width="10.5703125" style="487"/>
    <col min="8193" max="8200" width="0" style="487" hidden="1" customWidth="1"/>
    <col min="8201" max="8203" width="3.7109375" style="487" customWidth="1"/>
    <col min="8204" max="8204" width="12.7109375" style="487" customWidth="1"/>
    <col min="8205" max="8205" width="47.42578125" style="487" customWidth="1"/>
    <col min="8206" max="8209" width="0" style="487" hidden="1" customWidth="1"/>
    <col min="8210" max="8210" width="11.7109375" style="487" customWidth="1"/>
    <col min="8211" max="8211" width="6.42578125" style="487" bestFit="1" customWidth="1"/>
    <col min="8212" max="8212" width="11.7109375" style="487" customWidth="1"/>
    <col min="8213" max="8213" width="0" style="487" hidden="1" customWidth="1"/>
    <col min="8214" max="8214" width="3.7109375" style="487" customWidth="1"/>
    <col min="8215" max="8215" width="11.140625" style="487" bestFit="1" customWidth="1"/>
    <col min="8216" max="8448" width="10.5703125" style="487"/>
    <col min="8449" max="8456" width="0" style="487" hidden="1" customWidth="1"/>
    <col min="8457" max="8459" width="3.7109375" style="487" customWidth="1"/>
    <col min="8460" max="8460" width="12.7109375" style="487" customWidth="1"/>
    <col min="8461" max="8461" width="47.42578125" style="487" customWidth="1"/>
    <col min="8462" max="8465" width="0" style="487" hidden="1" customWidth="1"/>
    <col min="8466" max="8466" width="11.7109375" style="487" customWidth="1"/>
    <col min="8467" max="8467" width="6.42578125" style="487" bestFit="1" customWidth="1"/>
    <col min="8468" max="8468" width="11.7109375" style="487" customWidth="1"/>
    <col min="8469" max="8469" width="0" style="487" hidden="1" customWidth="1"/>
    <col min="8470" max="8470" width="3.7109375" style="487" customWidth="1"/>
    <col min="8471" max="8471" width="11.140625" style="487" bestFit="1" customWidth="1"/>
    <col min="8472" max="8704" width="10.5703125" style="487"/>
    <col min="8705" max="8712" width="0" style="487" hidden="1" customWidth="1"/>
    <col min="8713" max="8715" width="3.7109375" style="487" customWidth="1"/>
    <col min="8716" max="8716" width="12.7109375" style="487" customWidth="1"/>
    <col min="8717" max="8717" width="47.42578125" style="487" customWidth="1"/>
    <col min="8718" max="8721" width="0" style="487" hidden="1" customWidth="1"/>
    <col min="8722" max="8722" width="11.7109375" style="487" customWidth="1"/>
    <col min="8723" max="8723" width="6.42578125" style="487" bestFit="1" customWidth="1"/>
    <col min="8724" max="8724" width="11.7109375" style="487" customWidth="1"/>
    <col min="8725" max="8725" width="0" style="487" hidden="1" customWidth="1"/>
    <col min="8726" max="8726" width="3.7109375" style="487" customWidth="1"/>
    <col min="8727" max="8727" width="11.140625" style="487" bestFit="1" customWidth="1"/>
    <col min="8728" max="8960" width="10.5703125" style="487"/>
    <col min="8961" max="8968" width="0" style="487" hidden="1" customWidth="1"/>
    <col min="8969" max="8971" width="3.7109375" style="487" customWidth="1"/>
    <col min="8972" max="8972" width="12.7109375" style="487" customWidth="1"/>
    <col min="8973" max="8973" width="47.42578125" style="487" customWidth="1"/>
    <col min="8974" max="8977" width="0" style="487" hidden="1" customWidth="1"/>
    <col min="8978" max="8978" width="11.7109375" style="487" customWidth="1"/>
    <col min="8979" max="8979" width="6.42578125" style="487" bestFit="1" customWidth="1"/>
    <col min="8980" max="8980" width="11.7109375" style="487" customWidth="1"/>
    <col min="8981" max="8981" width="0" style="487" hidden="1" customWidth="1"/>
    <col min="8982" max="8982" width="3.7109375" style="487" customWidth="1"/>
    <col min="8983" max="8983" width="11.140625" style="487" bestFit="1" customWidth="1"/>
    <col min="8984" max="9216" width="10.5703125" style="487"/>
    <col min="9217" max="9224" width="0" style="487" hidden="1" customWidth="1"/>
    <col min="9225" max="9227" width="3.7109375" style="487" customWidth="1"/>
    <col min="9228" max="9228" width="12.7109375" style="487" customWidth="1"/>
    <col min="9229" max="9229" width="47.42578125" style="487" customWidth="1"/>
    <col min="9230" max="9233" width="0" style="487" hidden="1" customWidth="1"/>
    <col min="9234" max="9234" width="11.7109375" style="487" customWidth="1"/>
    <col min="9235" max="9235" width="6.42578125" style="487" bestFit="1" customWidth="1"/>
    <col min="9236" max="9236" width="11.7109375" style="487" customWidth="1"/>
    <col min="9237" max="9237" width="0" style="487" hidden="1" customWidth="1"/>
    <col min="9238" max="9238" width="3.7109375" style="487" customWidth="1"/>
    <col min="9239" max="9239" width="11.140625" style="487" bestFit="1" customWidth="1"/>
    <col min="9240" max="9472" width="10.5703125" style="487"/>
    <col min="9473" max="9480" width="0" style="487" hidden="1" customWidth="1"/>
    <col min="9481" max="9483" width="3.7109375" style="487" customWidth="1"/>
    <col min="9484" max="9484" width="12.7109375" style="487" customWidth="1"/>
    <col min="9485" max="9485" width="47.42578125" style="487" customWidth="1"/>
    <col min="9486" max="9489" width="0" style="487" hidden="1" customWidth="1"/>
    <col min="9490" max="9490" width="11.7109375" style="487" customWidth="1"/>
    <col min="9491" max="9491" width="6.42578125" style="487" bestFit="1" customWidth="1"/>
    <col min="9492" max="9492" width="11.7109375" style="487" customWidth="1"/>
    <col min="9493" max="9493" width="0" style="487" hidden="1" customWidth="1"/>
    <col min="9494" max="9494" width="3.7109375" style="487" customWidth="1"/>
    <col min="9495" max="9495" width="11.140625" style="487" bestFit="1" customWidth="1"/>
    <col min="9496" max="9728" width="10.5703125" style="487"/>
    <col min="9729" max="9736" width="0" style="487" hidden="1" customWidth="1"/>
    <col min="9737" max="9739" width="3.7109375" style="487" customWidth="1"/>
    <col min="9740" max="9740" width="12.7109375" style="487" customWidth="1"/>
    <col min="9741" max="9741" width="47.42578125" style="487" customWidth="1"/>
    <col min="9742" max="9745" width="0" style="487" hidden="1" customWidth="1"/>
    <col min="9746" max="9746" width="11.7109375" style="487" customWidth="1"/>
    <col min="9747" max="9747" width="6.42578125" style="487" bestFit="1" customWidth="1"/>
    <col min="9748" max="9748" width="11.7109375" style="487" customWidth="1"/>
    <col min="9749" max="9749" width="0" style="487" hidden="1" customWidth="1"/>
    <col min="9750" max="9750" width="3.7109375" style="487" customWidth="1"/>
    <col min="9751" max="9751" width="11.140625" style="487" bestFit="1" customWidth="1"/>
    <col min="9752" max="9984" width="10.5703125" style="487"/>
    <col min="9985" max="9992" width="0" style="487" hidden="1" customWidth="1"/>
    <col min="9993" max="9995" width="3.7109375" style="487" customWidth="1"/>
    <col min="9996" max="9996" width="12.7109375" style="487" customWidth="1"/>
    <col min="9997" max="9997" width="47.42578125" style="487" customWidth="1"/>
    <col min="9998" max="10001" width="0" style="487" hidden="1" customWidth="1"/>
    <col min="10002" max="10002" width="11.7109375" style="487" customWidth="1"/>
    <col min="10003" max="10003" width="6.42578125" style="487" bestFit="1" customWidth="1"/>
    <col min="10004" max="10004" width="11.7109375" style="487" customWidth="1"/>
    <col min="10005" max="10005" width="0" style="487" hidden="1" customWidth="1"/>
    <col min="10006" max="10006" width="3.7109375" style="487" customWidth="1"/>
    <col min="10007" max="10007" width="11.140625" style="487" bestFit="1" customWidth="1"/>
    <col min="10008" max="10240" width="10.5703125" style="487"/>
    <col min="10241" max="10248" width="0" style="487" hidden="1" customWidth="1"/>
    <col min="10249" max="10251" width="3.7109375" style="487" customWidth="1"/>
    <col min="10252" max="10252" width="12.7109375" style="487" customWidth="1"/>
    <col min="10253" max="10253" width="47.42578125" style="487" customWidth="1"/>
    <col min="10254" max="10257" width="0" style="487" hidden="1" customWidth="1"/>
    <col min="10258" max="10258" width="11.7109375" style="487" customWidth="1"/>
    <col min="10259" max="10259" width="6.42578125" style="487" bestFit="1" customWidth="1"/>
    <col min="10260" max="10260" width="11.7109375" style="487" customWidth="1"/>
    <col min="10261" max="10261" width="0" style="487" hidden="1" customWidth="1"/>
    <col min="10262" max="10262" width="3.7109375" style="487" customWidth="1"/>
    <col min="10263" max="10263" width="11.140625" style="487" bestFit="1" customWidth="1"/>
    <col min="10264" max="10496" width="10.5703125" style="487"/>
    <col min="10497" max="10504" width="0" style="487" hidden="1" customWidth="1"/>
    <col min="10505" max="10507" width="3.7109375" style="487" customWidth="1"/>
    <col min="10508" max="10508" width="12.7109375" style="487" customWidth="1"/>
    <col min="10509" max="10509" width="47.42578125" style="487" customWidth="1"/>
    <col min="10510" max="10513" width="0" style="487" hidden="1" customWidth="1"/>
    <col min="10514" max="10514" width="11.7109375" style="487" customWidth="1"/>
    <col min="10515" max="10515" width="6.42578125" style="487" bestFit="1" customWidth="1"/>
    <col min="10516" max="10516" width="11.7109375" style="487" customWidth="1"/>
    <col min="10517" max="10517" width="0" style="487" hidden="1" customWidth="1"/>
    <col min="10518" max="10518" width="3.7109375" style="487" customWidth="1"/>
    <col min="10519" max="10519" width="11.140625" style="487" bestFit="1" customWidth="1"/>
    <col min="10520" max="10752" width="10.5703125" style="487"/>
    <col min="10753" max="10760" width="0" style="487" hidden="1" customWidth="1"/>
    <col min="10761" max="10763" width="3.7109375" style="487" customWidth="1"/>
    <col min="10764" max="10764" width="12.7109375" style="487" customWidth="1"/>
    <col min="10765" max="10765" width="47.42578125" style="487" customWidth="1"/>
    <col min="10766" max="10769" width="0" style="487" hidden="1" customWidth="1"/>
    <col min="10770" max="10770" width="11.7109375" style="487" customWidth="1"/>
    <col min="10771" max="10771" width="6.42578125" style="487" bestFit="1" customWidth="1"/>
    <col min="10772" max="10772" width="11.7109375" style="487" customWidth="1"/>
    <col min="10773" max="10773" width="0" style="487" hidden="1" customWidth="1"/>
    <col min="10774" max="10774" width="3.7109375" style="487" customWidth="1"/>
    <col min="10775" max="10775" width="11.140625" style="487" bestFit="1" customWidth="1"/>
    <col min="10776" max="11008" width="10.5703125" style="487"/>
    <col min="11009" max="11016" width="0" style="487" hidden="1" customWidth="1"/>
    <col min="11017" max="11019" width="3.7109375" style="487" customWidth="1"/>
    <col min="11020" max="11020" width="12.7109375" style="487" customWidth="1"/>
    <col min="11021" max="11021" width="47.42578125" style="487" customWidth="1"/>
    <col min="11022" max="11025" width="0" style="487" hidden="1" customWidth="1"/>
    <col min="11026" max="11026" width="11.7109375" style="487" customWidth="1"/>
    <col min="11027" max="11027" width="6.42578125" style="487" bestFit="1" customWidth="1"/>
    <col min="11028" max="11028" width="11.7109375" style="487" customWidth="1"/>
    <col min="11029" max="11029" width="0" style="487" hidden="1" customWidth="1"/>
    <col min="11030" max="11030" width="3.7109375" style="487" customWidth="1"/>
    <col min="11031" max="11031" width="11.140625" style="487" bestFit="1" customWidth="1"/>
    <col min="11032" max="11264" width="10.5703125" style="487"/>
    <col min="11265" max="11272" width="0" style="487" hidden="1" customWidth="1"/>
    <col min="11273" max="11275" width="3.7109375" style="487" customWidth="1"/>
    <col min="11276" max="11276" width="12.7109375" style="487" customWidth="1"/>
    <col min="11277" max="11277" width="47.42578125" style="487" customWidth="1"/>
    <col min="11278" max="11281" width="0" style="487" hidden="1" customWidth="1"/>
    <col min="11282" max="11282" width="11.7109375" style="487" customWidth="1"/>
    <col min="11283" max="11283" width="6.42578125" style="487" bestFit="1" customWidth="1"/>
    <col min="11284" max="11284" width="11.7109375" style="487" customWidth="1"/>
    <col min="11285" max="11285" width="0" style="487" hidden="1" customWidth="1"/>
    <col min="11286" max="11286" width="3.7109375" style="487" customWidth="1"/>
    <col min="11287" max="11287" width="11.140625" style="487" bestFit="1" customWidth="1"/>
    <col min="11288" max="11520" width="10.5703125" style="487"/>
    <col min="11521" max="11528" width="0" style="487" hidden="1" customWidth="1"/>
    <col min="11529" max="11531" width="3.7109375" style="487" customWidth="1"/>
    <col min="11532" max="11532" width="12.7109375" style="487" customWidth="1"/>
    <col min="11533" max="11533" width="47.42578125" style="487" customWidth="1"/>
    <col min="11534" max="11537" width="0" style="487" hidden="1" customWidth="1"/>
    <col min="11538" max="11538" width="11.7109375" style="487" customWidth="1"/>
    <col min="11539" max="11539" width="6.42578125" style="487" bestFit="1" customWidth="1"/>
    <col min="11540" max="11540" width="11.7109375" style="487" customWidth="1"/>
    <col min="11541" max="11541" width="0" style="487" hidden="1" customWidth="1"/>
    <col min="11542" max="11542" width="3.7109375" style="487" customWidth="1"/>
    <col min="11543" max="11543" width="11.140625" style="487" bestFit="1" customWidth="1"/>
    <col min="11544" max="11776" width="10.5703125" style="487"/>
    <col min="11777" max="11784" width="0" style="487" hidden="1" customWidth="1"/>
    <col min="11785" max="11787" width="3.7109375" style="487" customWidth="1"/>
    <col min="11788" max="11788" width="12.7109375" style="487" customWidth="1"/>
    <col min="11789" max="11789" width="47.42578125" style="487" customWidth="1"/>
    <col min="11790" max="11793" width="0" style="487" hidden="1" customWidth="1"/>
    <col min="11794" max="11794" width="11.7109375" style="487" customWidth="1"/>
    <col min="11795" max="11795" width="6.42578125" style="487" bestFit="1" customWidth="1"/>
    <col min="11796" max="11796" width="11.7109375" style="487" customWidth="1"/>
    <col min="11797" max="11797" width="0" style="487" hidden="1" customWidth="1"/>
    <col min="11798" max="11798" width="3.7109375" style="487" customWidth="1"/>
    <col min="11799" max="11799" width="11.140625" style="487" bestFit="1" customWidth="1"/>
    <col min="11800" max="12032" width="10.5703125" style="487"/>
    <col min="12033" max="12040" width="0" style="487" hidden="1" customWidth="1"/>
    <col min="12041" max="12043" width="3.7109375" style="487" customWidth="1"/>
    <col min="12044" max="12044" width="12.7109375" style="487" customWidth="1"/>
    <col min="12045" max="12045" width="47.42578125" style="487" customWidth="1"/>
    <col min="12046" max="12049" width="0" style="487" hidden="1" customWidth="1"/>
    <col min="12050" max="12050" width="11.7109375" style="487" customWidth="1"/>
    <col min="12051" max="12051" width="6.42578125" style="487" bestFit="1" customWidth="1"/>
    <col min="12052" max="12052" width="11.7109375" style="487" customWidth="1"/>
    <col min="12053" max="12053" width="0" style="487" hidden="1" customWidth="1"/>
    <col min="12054" max="12054" width="3.7109375" style="487" customWidth="1"/>
    <col min="12055" max="12055" width="11.140625" style="487" bestFit="1" customWidth="1"/>
    <col min="12056" max="12288" width="10.5703125" style="487"/>
    <col min="12289" max="12296" width="0" style="487" hidden="1" customWidth="1"/>
    <col min="12297" max="12299" width="3.7109375" style="487" customWidth="1"/>
    <col min="12300" max="12300" width="12.7109375" style="487" customWidth="1"/>
    <col min="12301" max="12301" width="47.42578125" style="487" customWidth="1"/>
    <col min="12302" max="12305" width="0" style="487" hidden="1" customWidth="1"/>
    <col min="12306" max="12306" width="11.7109375" style="487" customWidth="1"/>
    <col min="12307" max="12307" width="6.42578125" style="487" bestFit="1" customWidth="1"/>
    <col min="12308" max="12308" width="11.7109375" style="487" customWidth="1"/>
    <col min="12309" max="12309" width="0" style="487" hidden="1" customWidth="1"/>
    <col min="12310" max="12310" width="3.7109375" style="487" customWidth="1"/>
    <col min="12311" max="12311" width="11.140625" style="487" bestFit="1" customWidth="1"/>
    <col min="12312" max="12544" width="10.5703125" style="487"/>
    <col min="12545" max="12552" width="0" style="487" hidden="1" customWidth="1"/>
    <col min="12553" max="12555" width="3.7109375" style="487" customWidth="1"/>
    <col min="12556" max="12556" width="12.7109375" style="487" customWidth="1"/>
    <col min="12557" max="12557" width="47.42578125" style="487" customWidth="1"/>
    <col min="12558" max="12561" width="0" style="487" hidden="1" customWidth="1"/>
    <col min="12562" max="12562" width="11.7109375" style="487" customWidth="1"/>
    <col min="12563" max="12563" width="6.42578125" style="487" bestFit="1" customWidth="1"/>
    <col min="12564" max="12564" width="11.7109375" style="487" customWidth="1"/>
    <col min="12565" max="12565" width="0" style="487" hidden="1" customWidth="1"/>
    <col min="12566" max="12566" width="3.7109375" style="487" customWidth="1"/>
    <col min="12567" max="12567" width="11.140625" style="487" bestFit="1" customWidth="1"/>
    <col min="12568" max="12800" width="10.5703125" style="487"/>
    <col min="12801" max="12808" width="0" style="487" hidden="1" customWidth="1"/>
    <col min="12809" max="12811" width="3.7109375" style="487" customWidth="1"/>
    <col min="12812" max="12812" width="12.7109375" style="487" customWidth="1"/>
    <col min="12813" max="12813" width="47.42578125" style="487" customWidth="1"/>
    <col min="12814" max="12817" width="0" style="487" hidden="1" customWidth="1"/>
    <col min="12818" max="12818" width="11.7109375" style="487" customWidth="1"/>
    <col min="12819" max="12819" width="6.42578125" style="487" bestFit="1" customWidth="1"/>
    <col min="12820" max="12820" width="11.7109375" style="487" customWidth="1"/>
    <col min="12821" max="12821" width="0" style="487" hidden="1" customWidth="1"/>
    <col min="12822" max="12822" width="3.7109375" style="487" customWidth="1"/>
    <col min="12823" max="12823" width="11.140625" style="487" bestFit="1" customWidth="1"/>
    <col min="12824" max="13056" width="10.5703125" style="487"/>
    <col min="13057" max="13064" width="0" style="487" hidden="1" customWidth="1"/>
    <col min="13065" max="13067" width="3.7109375" style="487" customWidth="1"/>
    <col min="13068" max="13068" width="12.7109375" style="487" customWidth="1"/>
    <col min="13069" max="13069" width="47.42578125" style="487" customWidth="1"/>
    <col min="13070" max="13073" width="0" style="487" hidden="1" customWidth="1"/>
    <col min="13074" max="13074" width="11.7109375" style="487" customWidth="1"/>
    <col min="13075" max="13075" width="6.42578125" style="487" bestFit="1" customWidth="1"/>
    <col min="13076" max="13076" width="11.7109375" style="487" customWidth="1"/>
    <col min="13077" max="13077" width="0" style="487" hidden="1" customWidth="1"/>
    <col min="13078" max="13078" width="3.7109375" style="487" customWidth="1"/>
    <col min="13079" max="13079" width="11.140625" style="487" bestFit="1" customWidth="1"/>
    <col min="13080" max="13312" width="10.5703125" style="487"/>
    <col min="13313" max="13320" width="0" style="487" hidden="1" customWidth="1"/>
    <col min="13321" max="13323" width="3.7109375" style="487" customWidth="1"/>
    <col min="13324" max="13324" width="12.7109375" style="487" customWidth="1"/>
    <col min="13325" max="13325" width="47.42578125" style="487" customWidth="1"/>
    <col min="13326" max="13329" width="0" style="487" hidden="1" customWidth="1"/>
    <col min="13330" max="13330" width="11.7109375" style="487" customWidth="1"/>
    <col min="13331" max="13331" width="6.42578125" style="487" bestFit="1" customWidth="1"/>
    <col min="13332" max="13332" width="11.7109375" style="487" customWidth="1"/>
    <col min="13333" max="13333" width="0" style="487" hidden="1" customWidth="1"/>
    <col min="13334" max="13334" width="3.7109375" style="487" customWidth="1"/>
    <col min="13335" max="13335" width="11.140625" style="487" bestFit="1" customWidth="1"/>
    <col min="13336" max="13568" width="10.5703125" style="487"/>
    <col min="13569" max="13576" width="0" style="487" hidden="1" customWidth="1"/>
    <col min="13577" max="13579" width="3.7109375" style="487" customWidth="1"/>
    <col min="13580" max="13580" width="12.7109375" style="487" customWidth="1"/>
    <col min="13581" max="13581" width="47.42578125" style="487" customWidth="1"/>
    <col min="13582" max="13585" width="0" style="487" hidden="1" customWidth="1"/>
    <col min="13586" max="13586" width="11.7109375" style="487" customWidth="1"/>
    <col min="13587" max="13587" width="6.42578125" style="487" bestFit="1" customWidth="1"/>
    <col min="13588" max="13588" width="11.7109375" style="487" customWidth="1"/>
    <col min="13589" max="13589" width="0" style="487" hidden="1" customWidth="1"/>
    <col min="13590" max="13590" width="3.7109375" style="487" customWidth="1"/>
    <col min="13591" max="13591" width="11.140625" style="487" bestFit="1" customWidth="1"/>
    <col min="13592" max="13824" width="10.5703125" style="487"/>
    <col min="13825" max="13832" width="0" style="487" hidden="1" customWidth="1"/>
    <col min="13833" max="13835" width="3.7109375" style="487" customWidth="1"/>
    <col min="13836" max="13836" width="12.7109375" style="487" customWidth="1"/>
    <col min="13837" max="13837" width="47.42578125" style="487" customWidth="1"/>
    <col min="13838" max="13841" width="0" style="487" hidden="1" customWidth="1"/>
    <col min="13842" max="13842" width="11.7109375" style="487" customWidth="1"/>
    <col min="13843" max="13843" width="6.42578125" style="487" bestFit="1" customWidth="1"/>
    <col min="13844" max="13844" width="11.7109375" style="487" customWidth="1"/>
    <col min="13845" max="13845" width="0" style="487" hidden="1" customWidth="1"/>
    <col min="13846" max="13846" width="3.7109375" style="487" customWidth="1"/>
    <col min="13847" max="13847" width="11.140625" style="487" bestFit="1" customWidth="1"/>
    <col min="13848" max="14080" width="10.5703125" style="487"/>
    <col min="14081" max="14088" width="0" style="487" hidden="1" customWidth="1"/>
    <col min="14089" max="14091" width="3.7109375" style="487" customWidth="1"/>
    <col min="14092" max="14092" width="12.7109375" style="487" customWidth="1"/>
    <col min="14093" max="14093" width="47.42578125" style="487" customWidth="1"/>
    <col min="14094" max="14097" width="0" style="487" hidden="1" customWidth="1"/>
    <col min="14098" max="14098" width="11.7109375" style="487" customWidth="1"/>
    <col min="14099" max="14099" width="6.42578125" style="487" bestFit="1" customWidth="1"/>
    <col min="14100" max="14100" width="11.7109375" style="487" customWidth="1"/>
    <col min="14101" max="14101" width="0" style="487" hidden="1" customWidth="1"/>
    <col min="14102" max="14102" width="3.7109375" style="487" customWidth="1"/>
    <col min="14103" max="14103" width="11.140625" style="487" bestFit="1" customWidth="1"/>
    <col min="14104" max="14336" width="10.5703125" style="487"/>
    <col min="14337" max="14344" width="0" style="487" hidden="1" customWidth="1"/>
    <col min="14345" max="14347" width="3.7109375" style="487" customWidth="1"/>
    <col min="14348" max="14348" width="12.7109375" style="487" customWidth="1"/>
    <col min="14349" max="14349" width="47.42578125" style="487" customWidth="1"/>
    <col min="14350" max="14353" width="0" style="487" hidden="1" customWidth="1"/>
    <col min="14354" max="14354" width="11.7109375" style="487" customWidth="1"/>
    <col min="14355" max="14355" width="6.42578125" style="487" bestFit="1" customWidth="1"/>
    <col min="14356" max="14356" width="11.7109375" style="487" customWidth="1"/>
    <col min="14357" max="14357" width="0" style="487" hidden="1" customWidth="1"/>
    <col min="14358" max="14358" width="3.7109375" style="487" customWidth="1"/>
    <col min="14359" max="14359" width="11.140625" style="487" bestFit="1" customWidth="1"/>
    <col min="14360" max="14592" width="10.5703125" style="487"/>
    <col min="14593" max="14600" width="0" style="487" hidden="1" customWidth="1"/>
    <col min="14601" max="14603" width="3.7109375" style="487" customWidth="1"/>
    <col min="14604" max="14604" width="12.7109375" style="487" customWidth="1"/>
    <col min="14605" max="14605" width="47.42578125" style="487" customWidth="1"/>
    <col min="14606" max="14609" width="0" style="487" hidden="1" customWidth="1"/>
    <col min="14610" max="14610" width="11.7109375" style="487" customWidth="1"/>
    <col min="14611" max="14611" width="6.42578125" style="487" bestFit="1" customWidth="1"/>
    <col min="14612" max="14612" width="11.7109375" style="487" customWidth="1"/>
    <col min="14613" max="14613" width="0" style="487" hidden="1" customWidth="1"/>
    <col min="14614" max="14614" width="3.7109375" style="487" customWidth="1"/>
    <col min="14615" max="14615" width="11.140625" style="487" bestFit="1" customWidth="1"/>
    <col min="14616" max="14848" width="10.5703125" style="487"/>
    <col min="14849" max="14856" width="0" style="487" hidden="1" customWidth="1"/>
    <col min="14857" max="14859" width="3.7109375" style="487" customWidth="1"/>
    <col min="14860" max="14860" width="12.7109375" style="487" customWidth="1"/>
    <col min="14861" max="14861" width="47.42578125" style="487" customWidth="1"/>
    <col min="14862" max="14865" width="0" style="487" hidden="1" customWidth="1"/>
    <col min="14866" max="14866" width="11.7109375" style="487" customWidth="1"/>
    <col min="14867" max="14867" width="6.42578125" style="487" bestFit="1" customWidth="1"/>
    <col min="14868" max="14868" width="11.7109375" style="487" customWidth="1"/>
    <col min="14869" max="14869" width="0" style="487" hidden="1" customWidth="1"/>
    <col min="14870" max="14870" width="3.7109375" style="487" customWidth="1"/>
    <col min="14871" max="14871" width="11.140625" style="487" bestFit="1" customWidth="1"/>
    <col min="14872" max="15104" width="10.5703125" style="487"/>
    <col min="15105" max="15112" width="0" style="487" hidden="1" customWidth="1"/>
    <col min="15113" max="15115" width="3.7109375" style="487" customWidth="1"/>
    <col min="15116" max="15116" width="12.7109375" style="487" customWidth="1"/>
    <col min="15117" max="15117" width="47.42578125" style="487" customWidth="1"/>
    <col min="15118" max="15121" width="0" style="487" hidden="1" customWidth="1"/>
    <col min="15122" max="15122" width="11.7109375" style="487" customWidth="1"/>
    <col min="15123" max="15123" width="6.42578125" style="487" bestFit="1" customWidth="1"/>
    <col min="15124" max="15124" width="11.7109375" style="487" customWidth="1"/>
    <col min="15125" max="15125" width="0" style="487" hidden="1" customWidth="1"/>
    <col min="15126" max="15126" width="3.7109375" style="487" customWidth="1"/>
    <col min="15127" max="15127" width="11.140625" style="487" bestFit="1" customWidth="1"/>
    <col min="15128" max="15360" width="10.5703125" style="487"/>
    <col min="15361" max="15368" width="0" style="487" hidden="1" customWidth="1"/>
    <col min="15369" max="15371" width="3.7109375" style="487" customWidth="1"/>
    <col min="15372" max="15372" width="12.7109375" style="487" customWidth="1"/>
    <col min="15373" max="15373" width="47.42578125" style="487" customWidth="1"/>
    <col min="15374" max="15377" width="0" style="487" hidden="1" customWidth="1"/>
    <col min="15378" max="15378" width="11.7109375" style="487" customWidth="1"/>
    <col min="15379" max="15379" width="6.42578125" style="487" bestFit="1" customWidth="1"/>
    <col min="15380" max="15380" width="11.7109375" style="487" customWidth="1"/>
    <col min="15381" max="15381" width="0" style="487" hidden="1" customWidth="1"/>
    <col min="15382" max="15382" width="3.7109375" style="487" customWidth="1"/>
    <col min="15383" max="15383" width="11.140625" style="487" bestFit="1" customWidth="1"/>
    <col min="15384" max="15616" width="10.5703125" style="487"/>
    <col min="15617" max="15624" width="0" style="487" hidden="1" customWidth="1"/>
    <col min="15625" max="15627" width="3.7109375" style="487" customWidth="1"/>
    <col min="15628" max="15628" width="12.7109375" style="487" customWidth="1"/>
    <col min="15629" max="15629" width="47.42578125" style="487" customWidth="1"/>
    <col min="15630" max="15633" width="0" style="487" hidden="1" customWidth="1"/>
    <col min="15634" max="15634" width="11.7109375" style="487" customWidth="1"/>
    <col min="15635" max="15635" width="6.42578125" style="487" bestFit="1" customWidth="1"/>
    <col min="15636" max="15636" width="11.7109375" style="487" customWidth="1"/>
    <col min="15637" max="15637" width="0" style="487" hidden="1" customWidth="1"/>
    <col min="15638" max="15638" width="3.7109375" style="487" customWidth="1"/>
    <col min="15639" max="15639" width="11.140625" style="487" bestFit="1" customWidth="1"/>
    <col min="15640" max="15872" width="10.5703125" style="487"/>
    <col min="15873" max="15880" width="0" style="487" hidden="1" customWidth="1"/>
    <col min="15881" max="15883" width="3.7109375" style="487" customWidth="1"/>
    <col min="15884" max="15884" width="12.7109375" style="487" customWidth="1"/>
    <col min="15885" max="15885" width="47.42578125" style="487" customWidth="1"/>
    <col min="15886" max="15889" width="0" style="487" hidden="1" customWidth="1"/>
    <col min="15890" max="15890" width="11.7109375" style="487" customWidth="1"/>
    <col min="15891" max="15891" width="6.42578125" style="487" bestFit="1" customWidth="1"/>
    <col min="15892" max="15892" width="11.7109375" style="487" customWidth="1"/>
    <col min="15893" max="15893" width="0" style="487" hidden="1" customWidth="1"/>
    <col min="15894" max="15894" width="3.7109375" style="487" customWidth="1"/>
    <col min="15895" max="15895" width="11.140625" style="487" bestFit="1" customWidth="1"/>
    <col min="15896" max="16128" width="10.5703125" style="487"/>
    <col min="16129" max="16136" width="0" style="487" hidden="1" customWidth="1"/>
    <col min="16137" max="16139" width="3.7109375" style="487" customWidth="1"/>
    <col min="16140" max="16140" width="12.7109375" style="487" customWidth="1"/>
    <col min="16141" max="16141" width="47.42578125" style="487" customWidth="1"/>
    <col min="16142" max="16145" width="0" style="487" hidden="1" customWidth="1"/>
    <col min="16146" max="16146" width="11.7109375" style="487" customWidth="1"/>
    <col min="16147" max="16147" width="6.42578125" style="487" bestFit="1" customWidth="1"/>
    <col min="16148" max="16148" width="11.7109375" style="487" customWidth="1"/>
    <col min="16149" max="16149" width="0" style="487" hidden="1" customWidth="1"/>
    <col min="16150" max="16150" width="3.7109375" style="487" customWidth="1"/>
    <col min="16151" max="16151" width="11.140625" style="487" bestFit="1" customWidth="1"/>
    <col min="16152" max="16384" width="10.5703125" style="487"/>
  </cols>
  <sheetData>
    <row r="1" spans="1:35" ht="14.3" hidden="1" customHeight="1"/>
    <row r="2" spans="1:35" ht="14.3" hidden="1" customHeight="1"/>
    <row r="3" spans="1:35" ht="14.3" hidden="1" customHeight="1"/>
    <row r="4" spans="1:35" ht="3.1" customHeight="1">
      <c r="J4" s="493"/>
      <c r="K4" s="493"/>
      <c r="L4" s="488"/>
      <c r="M4" s="488"/>
      <c r="N4" s="488"/>
      <c r="O4" s="496"/>
      <c r="P4" s="496"/>
      <c r="Q4" s="496"/>
      <c r="R4" s="496"/>
      <c r="S4" s="496"/>
      <c r="T4" s="496"/>
      <c r="U4" s="488"/>
    </row>
    <row r="5" spans="1:35" ht="22.6" customHeight="1">
      <c r="J5" s="493"/>
      <c r="K5" s="493"/>
      <c r="L5" s="1299" t="s">
        <v>727</v>
      </c>
      <c r="M5" s="1299"/>
      <c r="N5" s="1299"/>
      <c r="O5" s="1299"/>
      <c r="P5" s="1299"/>
      <c r="Q5" s="1299"/>
      <c r="R5" s="1299"/>
      <c r="S5" s="1299"/>
      <c r="T5" s="1299"/>
      <c r="U5" s="542"/>
    </row>
    <row r="6" spans="1:35" ht="3.1" customHeight="1">
      <c r="J6" s="493"/>
      <c r="K6" s="493"/>
      <c r="L6" s="488"/>
      <c r="M6" s="488"/>
      <c r="N6" s="488"/>
      <c r="O6" s="492"/>
      <c r="P6" s="492"/>
      <c r="Q6" s="492"/>
      <c r="R6" s="492"/>
      <c r="S6" s="492"/>
      <c r="T6" s="492"/>
      <c r="U6" s="488"/>
    </row>
    <row r="7" spans="1:35" s="740" customFormat="1" ht="4.75" hidden="1">
      <c r="A7" s="1115"/>
      <c r="B7" s="1115"/>
      <c r="C7" s="1115"/>
      <c r="D7" s="1115"/>
      <c r="E7" s="1115"/>
      <c r="F7" s="1115"/>
      <c r="G7" s="1115"/>
      <c r="H7" s="1115"/>
      <c r="L7" s="1166"/>
      <c r="M7" s="1040"/>
      <c r="O7" s="1310"/>
      <c r="P7" s="1310"/>
      <c r="Q7" s="1310"/>
      <c r="R7" s="1310"/>
      <c r="S7" s="1310"/>
      <c r="T7" s="1310"/>
      <c r="U7" s="774"/>
      <c r="V7" s="774"/>
      <c r="X7" s="1115"/>
      <c r="Y7" s="1115"/>
      <c r="Z7" s="1115"/>
      <c r="AA7" s="1115"/>
      <c r="AB7" s="1115"/>
    </row>
    <row r="8" spans="1:35" s="533" customFormat="1" ht="23.1">
      <c r="A8" s="553"/>
      <c r="B8" s="553"/>
      <c r="C8" s="553"/>
      <c r="D8" s="553"/>
      <c r="E8" s="553"/>
      <c r="F8" s="553"/>
      <c r="G8" s="553"/>
      <c r="H8" s="553"/>
      <c r="L8" s="463"/>
      <c r="M8" s="580" t="str">
        <f>"Дата подачи заявления об "&amp;IF(datePr_ch="","утверждении","изменении") &amp; " тарифов"</f>
        <v>Дата подачи заявления об утверждении тарифов</v>
      </c>
      <c r="N8" s="1119"/>
      <c r="O8" s="1311" t="str">
        <f>IF(datePr_ch="",IF(datePr="","",datePr),datePr_ch)</f>
        <v>27.04.2023</v>
      </c>
      <c r="P8" s="1311"/>
      <c r="Q8" s="1311"/>
      <c r="R8" s="1311"/>
      <c r="S8" s="1311"/>
      <c r="T8" s="1311"/>
      <c r="U8" s="629"/>
      <c r="X8" s="553"/>
      <c r="Y8" s="553"/>
      <c r="Z8" s="553"/>
      <c r="AA8" s="553"/>
      <c r="AB8" s="553"/>
      <c r="AC8" s="553"/>
      <c r="AD8" s="553"/>
      <c r="AE8" s="553"/>
      <c r="AF8" s="553"/>
      <c r="AG8" s="553"/>
      <c r="AH8" s="553"/>
      <c r="AI8" s="553"/>
    </row>
    <row r="9" spans="1:35" s="533" customFormat="1" ht="23.1">
      <c r="A9" s="553"/>
      <c r="B9" s="553"/>
      <c r="C9" s="553"/>
      <c r="D9" s="553"/>
      <c r="E9" s="553"/>
      <c r="F9" s="553"/>
      <c r="G9" s="553"/>
      <c r="H9" s="553"/>
      <c r="L9" s="516"/>
      <c r="M9" s="580" t="str">
        <f>"Номер подачи заявления об "&amp;IF(numberPr_ch="","утверждении","изменении") &amp; " тарифов"</f>
        <v>Номер подачи заявления об утверждении тарифов</v>
      </c>
      <c r="N9" s="1119"/>
      <c r="O9" s="1311" t="str">
        <f>IF(numberPr_ch="",IF(numberPr="","",numberPr),numberPr_ch)</f>
        <v>130Т</v>
      </c>
      <c r="P9" s="1311"/>
      <c r="Q9" s="1311"/>
      <c r="R9" s="1311"/>
      <c r="S9" s="1311"/>
      <c r="T9" s="1311"/>
      <c r="U9" s="629"/>
      <c r="X9" s="553"/>
      <c r="Y9" s="553"/>
      <c r="Z9" s="553"/>
      <c r="AA9" s="553"/>
      <c r="AB9" s="553"/>
      <c r="AC9" s="553"/>
      <c r="AD9" s="553"/>
      <c r="AE9" s="553"/>
      <c r="AF9" s="553"/>
      <c r="AG9" s="553"/>
      <c r="AH9" s="553"/>
      <c r="AI9" s="553"/>
    </row>
    <row r="10" spans="1:35" s="740" customFormat="1" ht="4.75" hidden="1">
      <c r="A10" s="1115"/>
      <c r="B10" s="1115"/>
      <c r="C10" s="1115"/>
      <c r="D10" s="1115"/>
      <c r="E10" s="1115"/>
      <c r="F10" s="1115"/>
      <c r="G10" s="1115"/>
      <c r="H10" s="1115"/>
      <c r="L10" s="1166"/>
      <c r="M10" s="1040"/>
      <c r="O10" s="1310"/>
      <c r="P10" s="1310"/>
      <c r="Q10" s="1310"/>
      <c r="R10" s="1310"/>
      <c r="S10" s="1310"/>
      <c r="T10" s="1310"/>
      <c r="U10" s="774"/>
      <c r="V10" s="774"/>
      <c r="X10" s="1115"/>
      <c r="Y10" s="1115"/>
      <c r="Z10" s="1115"/>
      <c r="AA10" s="1115"/>
      <c r="AB10" s="1115"/>
    </row>
    <row r="11" spans="1:35" s="533" customFormat="1" ht="11.25" hidden="1" customHeight="1">
      <c r="A11" s="553"/>
      <c r="B11" s="553"/>
      <c r="C11" s="553"/>
      <c r="D11" s="553"/>
      <c r="E11" s="553"/>
      <c r="F11" s="553"/>
      <c r="G11" s="553"/>
      <c r="H11" s="553"/>
      <c r="L11" s="1300"/>
      <c r="M11" s="1300"/>
      <c r="N11" s="530"/>
      <c r="O11" s="1327"/>
      <c r="P11" s="1327"/>
      <c r="Q11" s="1327"/>
      <c r="R11" s="1327"/>
      <c r="S11" s="1327"/>
      <c r="T11" s="1327"/>
      <c r="U11" s="551" t="s">
        <v>366</v>
      </c>
      <c r="X11" s="553"/>
      <c r="Y11" s="553"/>
      <c r="Z11" s="553"/>
      <c r="AA11" s="553"/>
      <c r="AB11" s="553"/>
      <c r="AC11" s="553"/>
      <c r="AD11" s="553"/>
      <c r="AE11" s="553"/>
      <c r="AF11" s="553"/>
      <c r="AG11" s="553"/>
      <c r="AH11" s="553"/>
      <c r="AI11" s="553"/>
    </row>
    <row r="12" spans="1:35">
      <c r="J12" s="493"/>
      <c r="K12" s="493"/>
      <c r="L12" s="488"/>
      <c r="M12" s="488"/>
      <c r="N12" s="488"/>
      <c r="O12" s="1326"/>
      <c r="P12" s="1326"/>
      <c r="Q12" s="1326"/>
      <c r="R12" s="1326"/>
      <c r="S12" s="1326"/>
      <c r="T12" s="1326"/>
      <c r="U12" s="1326"/>
    </row>
    <row r="13" spans="1:35" ht="14.3" customHeight="1">
      <c r="J13" s="493"/>
      <c r="K13" s="493"/>
      <c r="L13" s="1232" t="s">
        <v>440</v>
      </c>
      <c r="M13" s="1232"/>
      <c r="N13" s="1232"/>
      <c r="O13" s="1232"/>
      <c r="P13" s="1232"/>
      <c r="Q13" s="1232"/>
      <c r="R13" s="1232"/>
      <c r="S13" s="1232"/>
      <c r="T13" s="1232"/>
      <c r="U13" s="1232"/>
      <c r="V13" s="1232"/>
      <c r="W13" s="1232" t="s">
        <v>441</v>
      </c>
    </row>
    <row r="14" spans="1:35" ht="14.3" customHeight="1">
      <c r="J14" s="493"/>
      <c r="K14" s="493"/>
      <c r="L14" s="1315" t="s">
        <v>87</v>
      </c>
      <c r="M14" s="1315" t="s">
        <v>597</v>
      </c>
      <c r="N14" s="485"/>
      <c r="O14" s="1284" t="s">
        <v>599</v>
      </c>
      <c r="P14" s="1285"/>
      <c r="Q14" s="1285"/>
      <c r="R14" s="1285"/>
      <c r="S14" s="1285"/>
      <c r="T14" s="1286"/>
      <c r="U14" s="1287" t="s">
        <v>334</v>
      </c>
      <c r="V14" s="1312" t="s">
        <v>269</v>
      </c>
      <c r="W14" s="1232"/>
    </row>
    <row r="15" spans="1:35" ht="14.3" customHeight="1">
      <c r="J15" s="493"/>
      <c r="K15" s="493"/>
      <c r="L15" s="1315"/>
      <c r="M15" s="1315"/>
      <c r="N15" s="485"/>
      <c r="O15" s="1290" t="s">
        <v>585</v>
      </c>
      <c r="P15" s="1292"/>
      <c r="Q15" s="1293"/>
      <c r="R15" s="1295" t="s">
        <v>610</v>
      </c>
      <c r="S15" s="1295"/>
      <c r="T15" s="1296"/>
      <c r="U15" s="1288"/>
      <c r="V15" s="1313"/>
      <c r="W15" s="1232"/>
    </row>
    <row r="16" spans="1:35" ht="30.1" customHeight="1">
      <c r="J16" s="493"/>
      <c r="K16" s="493"/>
      <c r="L16" s="1315"/>
      <c r="M16" s="1315"/>
      <c r="N16" s="484"/>
      <c r="O16" s="1291"/>
      <c r="P16" s="499"/>
      <c r="Q16" s="499"/>
      <c r="R16" s="500" t="s">
        <v>268</v>
      </c>
      <c r="S16" s="1297" t="s">
        <v>267</v>
      </c>
      <c r="T16" s="1298"/>
      <c r="U16" s="1289"/>
      <c r="V16" s="1314"/>
      <c r="W16" s="1232"/>
    </row>
    <row r="17" spans="1:36">
      <c r="J17" s="493"/>
      <c r="K17" s="532">
        <v>1</v>
      </c>
      <c r="L17" s="610" t="s">
        <v>88</v>
      </c>
      <c r="M17" s="610" t="s">
        <v>47</v>
      </c>
      <c r="N17" s="630" t="s">
        <v>47</v>
      </c>
      <c r="O17" s="611">
        <f ca="1">OFFSET(O17,0,-1)+1</f>
        <v>3</v>
      </c>
      <c r="P17" s="612">
        <f ca="1">OFFSET(P17,0,-1)</f>
        <v>3</v>
      </c>
      <c r="Q17" s="612">
        <f ca="1">OFFSET(Q17,0,-1)</f>
        <v>3</v>
      </c>
      <c r="R17" s="611">
        <f ca="1">OFFSET(R17,0,-1)+1</f>
        <v>4</v>
      </c>
      <c r="S17" s="1279">
        <f ca="1">OFFSET(S17,0,-1)+1</f>
        <v>5</v>
      </c>
      <c r="T17" s="1279"/>
      <c r="U17" s="611">
        <f ca="1">OFFSET(U17,0,-2)+1</f>
        <v>6</v>
      </c>
      <c r="V17" s="612">
        <f ca="1">OFFSET(V17,0,-1)</f>
        <v>6</v>
      </c>
      <c r="W17" s="611">
        <f ca="1">OFFSET(W17,0,-1)+1</f>
        <v>7</v>
      </c>
    </row>
    <row r="18" spans="1:36" ht="23.1">
      <c r="A18" s="1301">
        <v>1</v>
      </c>
      <c r="B18" s="861"/>
      <c r="C18" s="861"/>
      <c r="D18" s="861"/>
      <c r="E18" s="862"/>
      <c r="F18" s="863"/>
      <c r="G18" s="861"/>
      <c r="H18" s="861"/>
      <c r="I18" s="864"/>
      <c r="J18" s="859"/>
      <c r="K18" s="868">
        <v>1</v>
      </c>
      <c r="L18" s="556">
        <f>mergeValue(A18)</f>
        <v>1</v>
      </c>
      <c r="M18" s="604" t="s">
        <v>18</v>
      </c>
      <c r="N18" s="543"/>
      <c r="O18" s="1323"/>
      <c r="P18" s="1323"/>
      <c r="Q18" s="1323"/>
      <c r="R18" s="1323"/>
      <c r="S18" s="1323"/>
      <c r="T18" s="1323"/>
      <c r="U18" s="1323"/>
      <c r="V18" s="1323"/>
      <c r="W18" s="593" t="s">
        <v>713</v>
      </c>
    </row>
    <row r="19" spans="1:36" ht="23.1">
      <c r="A19" s="1301"/>
      <c r="B19" s="1301">
        <v>1</v>
      </c>
      <c r="C19" s="861"/>
      <c r="D19" s="861"/>
      <c r="E19" s="863"/>
      <c r="F19" s="863"/>
      <c r="G19" s="861"/>
      <c r="H19" s="861"/>
      <c r="I19" s="858"/>
      <c r="J19" s="857"/>
      <c r="K19" s="868">
        <v>1</v>
      </c>
      <c r="L19" s="556" t="str">
        <f>mergeValue(A19) &amp;"."&amp; mergeValue(B19)</f>
        <v>1.1</v>
      </c>
      <c r="M19" s="510" t="s">
        <v>14</v>
      </c>
      <c r="N19" s="543"/>
      <c r="O19" s="1323"/>
      <c r="P19" s="1323"/>
      <c r="Q19" s="1323"/>
      <c r="R19" s="1323"/>
      <c r="S19" s="1323"/>
      <c r="T19" s="1323"/>
      <c r="U19" s="1323"/>
      <c r="V19" s="1323"/>
      <c r="W19" s="593" t="s">
        <v>454</v>
      </c>
    </row>
    <row r="20" spans="1:36" ht="23.1">
      <c r="A20" s="1301"/>
      <c r="B20" s="1301"/>
      <c r="C20" s="1301">
        <v>1</v>
      </c>
      <c r="D20" s="861"/>
      <c r="E20" s="863"/>
      <c r="F20" s="863"/>
      <c r="G20" s="861"/>
      <c r="H20" s="861"/>
      <c r="I20" s="865"/>
      <c r="J20" s="857"/>
      <c r="K20" s="868">
        <v>1</v>
      </c>
      <c r="L20" s="556" t="str">
        <f>mergeValue(A20) &amp;"."&amp; mergeValue(B20)&amp;"."&amp; mergeValue(C20)</f>
        <v>1.1.1</v>
      </c>
      <c r="M20" s="511" t="s">
        <v>6</v>
      </c>
      <c r="N20" s="543"/>
      <c r="O20" s="1323"/>
      <c r="P20" s="1323"/>
      <c r="Q20" s="1323"/>
      <c r="R20" s="1323"/>
      <c r="S20" s="1323"/>
      <c r="T20" s="1323"/>
      <c r="U20" s="1323"/>
      <c r="V20" s="1323"/>
      <c r="W20" s="593" t="s">
        <v>595</v>
      </c>
    </row>
    <row r="21" spans="1:36" ht="23.1">
      <c r="A21" s="1301"/>
      <c r="B21" s="1301"/>
      <c r="C21" s="1301"/>
      <c r="D21" s="1301">
        <v>1</v>
      </c>
      <c r="E21" s="863"/>
      <c r="F21" s="863"/>
      <c r="G21" s="861"/>
      <c r="H21" s="861"/>
      <c r="I21" s="1301">
        <v>1</v>
      </c>
      <c r="J21" s="857"/>
      <c r="K21" s="868">
        <v>1</v>
      </c>
      <c r="L21" s="556" t="str">
        <f>mergeValue(A21) &amp;"."&amp; mergeValue(B21)&amp;"."&amp; mergeValue(C21)&amp;"."&amp; mergeValue(D21)</f>
        <v>1.1.1.1</v>
      </c>
      <c r="M21" s="512" t="s">
        <v>20</v>
      </c>
      <c r="N21" s="543"/>
      <c r="O21" s="1323"/>
      <c r="P21" s="1323"/>
      <c r="Q21" s="1323"/>
      <c r="R21" s="1323"/>
      <c r="S21" s="1323"/>
      <c r="T21" s="1323"/>
      <c r="U21" s="1323"/>
      <c r="V21" s="1323"/>
      <c r="W21" s="593" t="s">
        <v>596</v>
      </c>
    </row>
    <row r="22" spans="1:36" ht="11.25" hidden="1" customHeight="1">
      <c r="A22" s="1301"/>
      <c r="B22" s="1301"/>
      <c r="C22" s="1301"/>
      <c r="D22" s="1301"/>
      <c r="E22" s="1301">
        <v>1</v>
      </c>
      <c r="F22" s="863"/>
      <c r="G22" s="861"/>
      <c r="H22" s="861"/>
      <c r="I22" s="1301"/>
      <c r="J22" s="863"/>
      <c r="K22" s="868">
        <v>1</v>
      </c>
      <c r="L22" s="556"/>
      <c r="M22" s="518"/>
      <c r="N22" s="544"/>
      <c r="O22" s="594"/>
      <c r="P22" s="594"/>
      <c r="Q22" s="594"/>
      <c r="R22" s="594"/>
      <c r="S22" s="594"/>
      <c r="T22" s="594"/>
      <c r="U22" s="556"/>
      <c r="V22" s="471"/>
      <c r="W22" s="523"/>
    </row>
    <row r="23" spans="1:36" ht="46.2">
      <c r="A23" s="1301"/>
      <c r="B23" s="1301"/>
      <c r="C23" s="1301"/>
      <c r="D23" s="1301"/>
      <c r="E23" s="1301"/>
      <c r="F23" s="1301">
        <v>1</v>
      </c>
      <c r="G23" s="861"/>
      <c r="H23" s="861"/>
      <c r="I23" s="1301"/>
      <c r="J23" s="1325"/>
      <c r="K23" s="868">
        <v>1</v>
      </c>
      <c r="L23" s="556" t="str">
        <f>mergeValue(A23) &amp;"."&amp; mergeValue(B23)&amp;"."&amp; mergeValue(C23)&amp;"."&amp; mergeValue(D23)&amp;"."&amp;  mergeValue(F23)</f>
        <v>1.1.1.1.1</v>
      </c>
      <c r="M23" s="518" t="s">
        <v>8</v>
      </c>
      <c r="N23" s="544"/>
      <c r="O23" s="1303"/>
      <c r="P23" s="1303"/>
      <c r="Q23" s="1303"/>
      <c r="R23" s="1303"/>
      <c r="S23" s="1303"/>
      <c r="T23" s="1303"/>
      <c r="U23" s="1303"/>
      <c r="V23" s="1303"/>
      <c r="W23" s="593" t="s">
        <v>715</v>
      </c>
      <c r="Y23" s="552" t="str">
        <f>strCheckUnique(Z23:Z26)</f>
        <v/>
      </c>
      <c r="AA23" s="552"/>
    </row>
    <row r="24" spans="1:36" ht="99" customHeight="1">
      <c r="A24" s="1301"/>
      <c r="B24" s="1301"/>
      <c r="C24" s="1301"/>
      <c r="D24" s="1301"/>
      <c r="E24" s="1301"/>
      <c r="F24" s="1301"/>
      <c r="G24" s="861">
        <v>1</v>
      </c>
      <c r="H24" s="861"/>
      <c r="I24" s="1301"/>
      <c r="J24" s="1325"/>
      <c r="K24" s="860"/>
      <c r="L24" s="556" t="str">
        <f>mergeValue(A24) &amp;"."&amp; mergeValue(B24)&amp;"."&amp; mergeValue(C24)&amp;"."&amp; mergeValue(D24)&amp;"."&amp;  mergeValue(F24)&amp;"."&amp;  mergeValue(G24)</f>
        <v>1.1.1.1.1.1</v>
      </c>
      <c r="M24" s="1082"/>
      <c r="N24" s="549"/>
      <c r="O24" s="526"/>
      <c r="P24" s="526"/>
      <c r="Q24" s="526"/>
      <c r="R24" s="1280"/>
      <c r="S24" s="1282" t="s">
        <v>80</v>
      </c>
      <c r="T24" s="1280"/>
      <c r="U24" s="1282" t="s">
        <v>81</v>
      </c>
      <c r="V24" s="501"/>
      <c r="W24" s="1307" t="s">
        <v>728</v>
      </c>
      <c r="X24" s="548" t="str">
        <f>strCheckDate(O25:V25)</f>
        <v/>
      </c>
      <c r="Y24" s="552"/>
      <c r="Z24" s="552" t="str">
        <f>IF(M24="","",M24 )</f>
        <v/>
      </c>
      <c r="AA24" s="552"/>
      <c r="AB24" s="552"/>
      <c r="AC24" s="552"/>
    </row>
    <row r="25" spans="1:36" ht="11.55" hidden="1">
      <c r="A25" s="1301"/>
      <c r="B25" s="1301"/>
      <c r="C25" s="1301"/>
      <c r="D25" s="1301"/>
      <c r="E25" s="1301"/>
      <c r="F25" s="1301"/>
      <c r="G25" s="861"/>
      <c r="H25" s="861"/>
      <c r="I25" s="1301"/>
      <c r="J25" s="1325"/>
      <c r="K25" s="868">
        <v>1</v>
      </c>
      <c r="L25" s="563"/>
      <c r="M25" s="609"/>
      <c r="N25" s="549"/>
      <c r="O25" s="526"/>
      <c r="P25" s="526"/>
      <c r="Q25" s="547" t="str">
        <f>R24 &amp; "-" &amp; T24</f>
        <v>-</v>
      </c>
      <c r="R25" s="1280"/>
      <c r="S25" s="1282"/>
      <c r="T25" s="1280"/>
      <c r="U25" s="1282"/>
      <c r="V25" s="501"/>
      <c r="W25" s="1308"/>
      <c r="Y25" s="552"/>
      <c r="Z25" s="552"/>
      <c r="AA25" s="552"/>
      <c r="AB25" s="552"/>
      <c r="AC25" s="552"/>
    </row>
    <row r="26" spans="1:36" s="486" customFormat="1" ht="14.95" customHeight="1">
      <c r="A26" s="1301"/>
      <c r="B26" s="1301"/>
      <c r="C26" s="1301"/>
      <c r="D26" s="1301"/>
      <c r="E26" s="1301"/>
      <c r="F26" s="1301"/>
      <c r="G26" s="861"/>
      <c r="H26" s="861"/>
      <c r="I26" s="1301"/>
      <c r="J26" s="1325"/>
      <c r="K26" s="868">
        <v>1</v>
      </c>
      <c r="L26" s="502"/>
      <c r="M26" s="520" t="s">
        <v>23</v>
      </c>
      <c r="N26" s="515"/>
      <c r="O26" s="509"/>
      <c r="P26" s="509"/>
      <c r="Q26" s="509"/>
      <c r="R26" s="536"/>
      <c r="S26" s="528"/>
      <c r="T26" s="527"/>
      <c r="U26" s="515"/>
      <c r="V26" s="524"/>
      <c r="W26" s="1309"/>
      <c r="X26" s="550"/>
      <c r="Y26" s="550"/>
      <c r="Z26" s="550"/>
      <c r="AA26" s="550"/>
      <c r="AB26" s="550"/>
      <c r="AC26" s="550"/>
      <c r="AD26" s="550"/>
      <c r="AE26" s="550"/>
      <c r="AF26" s="550"/>
      <c r="AG26" s="550"/>
      <c r="AH26" s="550"/>
      <c r="AI26" s="550"/>
    </row>
    <row r="27" spans="1:36" s="486" customFormat="1" ht="14.95" customHeight="1">
      <c r="A27" s="1301"/>
      <c r="B27" s="1301"/>
      <c r="C27" s="1301"/>
      <c r="D27" s="1301"/>
      <c r="E27" s="1301"/>
      <c r="F27" s="863"/>
      <c r="G27" s="863"/>
      <c r="H27" s="861"/>
      <c r="I27" s="1301"/>
      <c r="J27" s="863"/>
      <c r="K27" s="867"/>
      <c r="L27" s="502"/>
      <c r="M27" s="515" t="s">
        <v>9</v>
      </c>
      <c r="N27" s="520"/>
      <c r="O27" s="520"/>
      <c r="P27" s="520"/>
      <c r="Q27" s="520"/>
      <c r="R27" s="520"/>
      <c r="S27" s="520"/>
      <c r="T27" s="520"/>
      <c r="U27" s="520"/>
      <c r="V27" s="520"/>
      <c r="W27" s="524"/>
      <c r="X27" s="550"/>
      <c r="Y27" s="550"/>
      <c r="Z27" s="550"/>
      <c r="AA27" s="550"/>
      <c r="AB27" s="550"/>
      <c r="AC27" s="550"/>
      <c r="AD27" s="550"/>
      <c r="AE27" s="550"/>
      <c r="AF27" s="550"/>
      <c r="AG27" s="550"/>
      <c r="AH27" s="550"/>
      <c r="AI27" s="550"/>
      <c r="AJ27" s="550"/>
    </row>
    <row r="28" spans="1:36" s="486" customFormat="1" ht="14.95" hidden="1" customHeight="1">
      <c r="A28" s="1301"/>
      <c r="B28" s="1301"/>
      <c r="C28" s="1301"/>
      <c r="D28" s="1301"/>
      <c r="E28" s="863"/>
      <c r="F28" s="863"/>
      <c r="G28" s="863"/>
      <c r="H28" s="861"/>
      <c r="I28" s="1301"/>
      <c r="J28" s="863"/>
      <c r="K28" s="867"/>
      <c r="L28" s="502"/>
      <c r="M28" s="515"/>
      <c r="N28" s="520"/>
      <c r="O28" s="520"/>
      <c r="P28" s="520"/>
      <c r="Q28" s="520"/>
      <c r="R28" s="520"/>
      <c r="S28" s="520"/>
      <c r="T28" s="520"/>
      <c r="U28" s="520"/>
      <c r="V28" s="520"/>
      <c r="W28" s="524"/>
      <c r="X28" s="550"/>
      <c r="Y28" s="550"/>
      <c r="Z28" s="550"/>
      <c r="AA28" s="550"/>
      <c r="AB28" s="550"/>
      <c r="AC28" s="550"/>
      <c r="AD28" s="550"/>
      <c r="AE28" s="550"/>
      <c r="AF28" s="550"/>
      <c r="AG28" s="550"/>
      <c r="AH28" s="550"/>
      <c r="AI28" s="550"/>
      <c r="AJ28" s="550"/>
    </row>
    <row r="29" spans="1:36" s="486" customFormat="1" ht="14.95" customHeight="1">
      <c r="A29" s="1301"/>
      <c r="B29" s="1301"/>
      <c r="C29" s="1301"/>
      <c r="D29" s="866"/>
      <c r="E29" s="866"/>
      <c r="F29" s="863"/>
      <c r="G29" s="861"/>
      <c r="H29" s="861"/>
      <c r="I29" s="859"/>
      <c r="J29" s="856"/>
      <c r="K29" s="868">
        <v>1</v>
      </c>
      <c r="L29" s="502"/>
      <c r="M29" s="514" t="s">
        <v>15</v>
      </c>
      <c r="N29" s="513"/>
      <c r="O29" s="509"/>
      <c r="P29" s="509"/>
      <c r="Q29" s="509"/>
      <c r="R29" s="536"/>
      <c r="S29" s="528"/>
      <c r="T29" s="527"/>
      <c r="U29" s="513"/>
      <c r="V29" s="528"/>
      <c r="W29" s="524"/>
      <c r="X29" s="550"/>
      <c r="Y29" s="550"/>
      <c r="Z29" s="550"/>
      <c r="AA29" s="550"/>
      <c r="AB29" s="550"/>
      <c r="AC29" s="550"/>
      <c r="AD29" s="550"/>
      <c r="AE29" s="550"/>
      <c r="AF29" s="550"/>
      <c r="AG29" s="550"/>
      <c r="AH29" s="550"/>
      <c r="AI29" s="550"/>
    </row>
    <row r="30" spans="1:36" s="486" customFormat="1" ht="14.95" customHeight="1">
      <c r="A30" s="1301"/>
      <c r="B30" s="1301"/>
      <c r="C30" s="866"/>
      <c r="D30" s="866"/>
      <c r="E30" s="866"/>
      <c r="F30" s="866"/>
      <c r="G30" s="861"/>
      <c r="H30" s="861"/>
      <c r="I30" s="869"/>
      <c r="J30" s="856"/>
      <c r="K30" s="868">
        <v>1</v>
      </c>
      <c r="L30" s="502"/>
      <c r="M30" s="513" t="s">
        <v>16</v>
      </c>
      <c r="N30" s="513"/>
      <c r="O30" s="509"/>
      <c r="P30" s="509"/>
      <c r="Q30" s="509"/>
      <c r="R30" s="536"/>
      <c r="S30" s="528"/>
      <c r="T30" s="527"/>
      <c r="U30" s="513"/>
      <c r="V30" s="528"/>
      <c r="W30" s="524"/>
      <c r="X30" s="550"/>
      <c r="Y30" s="550"/>
      <c r="Z30" s="550"/>
      <c r="AA30" s="550"/>
      <c r="AB30" s="550"/>
      <c r="AC30" s="550"/>
      <c r="AD30" s="550"/>
      <c r="AE30" s="550"/>
      <c r="AF30" s="550"/>
      <c r="AG30" s="550"/>
      <c r="AH30" s="550"/>
      <c r="AI30" s="550"/>
    </row>
    <row r="31" spans="1:36" s="486" customFormat="1" ht="14.95" customHeight="1">
      <c r="A31" s="1301"/>
      <c r="B31" s="866"/>
      <c r="C31" s="866"/>
      <c r="D31" s="866"/>
      <c r="E31" s="866"/>
      <c r="F31" s="866"/>
      <c r="G31" s="861"/>
      <c r="H31" s="861"/>
      <c r="I31" s="859"/>
      <c r="J31" s="856"/>
      <c r="K31" s="868">
        <v>1</v>
      </c>
      <c r="L31" s="502"/>
      <c r="M31" s="522" t="s">
        <v>17</v>
      </c>
      <c r="N31" s="513"/>
      <c r="O31" s="509"/>
      <c r="P31" s="509"/>
      <c r="Q31" s="509"/>
      <c r="R31" s="536"/>
      <c r="S31" s="528"/>
      <c r="T31" s="527"/>
      <c r="U31" s="513"/>
      <c r="V31" s="528"/>
      <c r="W31" s="524"/>
      <c r="X31" s="550"/>
      <c r="Y31" s="550"/>
      <c r="Z31" s="550"/>
      <c r="AA31" s="550"/>
      <c r="AB31" s="550"/>
      <c r="AC31" s="550"/>
      <c r="AD31" s="550"/>
      <c r="AE31" s="550"/>
      <c r="AF31" s="550"/>
      <c r="AG31" s="550"/>
      <c r="AH31" s="550"/>
      <c r="AI31" s="550"/>
    </row>
    <row r="32" spans="1:36" s="486" customFormat="1" ht="14.95" customHeight="1">
      <c r="A32" s="855"/>
      <c r="B32" s="855"/>
      <c r="C32" s="855"/>
      <c r="D32" s="855"/>
      <c r="E32" s="855"/>
      <c r="F32" s="855"/>
      <c r="G32" s="855"/>
      <c r="H32" s="855"/>
      <c r="I32" s="855"/>
      <c r="J32" s="855"/>
      <c r="K32" s="855"/>
      <c r="L32" s="456"/>
      <c r="M32" s="529" t="s">
        <v>303</v>
      </c>
      <c r="N32" s="513"/>
      <c r="O32" s="509"/>
      <c r="P32" s="509"/>
      <c r="Q32" s="509"/>
      <c r="R32" s="536"/>
      <c r="S32" s="528"/>
      <c r="T32" s="527"/>
      <c r="U32" s="513"/>
      <c r="V32" s="528"/>
      <c r="W32" s="524"/>
      <c r="X32" s="550"/>
      <c r="Y32" s="550"/>
      <c r="Z32" s="550"/>
      <c r="AA32" s="550"/>
      <c r="AB32" s="550"/>
      <c r="AC32" s="550"/>
      <c r="AD32" s="550"/>
      <c r="AE32" s="550"/>
      <c r="AF32" s="550"/>
      <c r="AG32" s="550"/>
      <c r="AH32" s="550"/>
      <c r="AI32" s="550"/>
    </row>
    <row r="33" spans="12:23" ht="3.1" customHeight="1">
      <c r="L33" s="449"/>
      <c r="M33" s="449"/>
      <c r="N33" s="449"/>
      <c r="O33" s="449"/>
      <c r="P33" s="449"/>
      <c r="Q33" s="449"/>
      <c r="R33" s="449"/>
      <c r="S33" s="449"/>
      <c r="T33" s="449"/>
      <c r="U33" s="449"/>
    </row>
    <row r="34" spans="12:23" ht="106.5" customHeight="1">
      <c r="L34" s="1">
        <v>1</v>
      </c>
      <c r="M34" s="1273" t="s">
        <v>729</v>
      </c>
      <c r="N34" s="1273"/>
      <c r="O34" s="1273"/>
      <c r="P34" s="1273"/>
      <c r="Q34" s="1273"/>
      <c r="R34" s="1273"/>
      <c r="S34" s="1273"/>
      <c r="T34" s="1273"/>
      <c r="U34" s="1273"/>
      <c r="V34" s="1273"/>
      <c r="W34" s="1273"/>
    </row>
  </sheetData>
  <sheetProtection password="FA9C" sheet="1" objects="1" scenarios="1" formatColumns="0" formatRows="0"/>
  <dataConsolidate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3.6"/>
  <cols>
    <col min="1" max="1" width="3.7109375" style="554" hidden="1" customWidth="1"/>
    <col min="2" max="4" width="3.7109375" style="548" hidden="1" customWidth="1"/>
    <col min="5" max="5" width="3.7109375" style="494" customWidth="1"/>
    <col min="6" max="6" width="9.7109375" style="487" customWidth="1"/>
    <col min="7" max="7" width="37.7109375" style="487" customWidth="1"/>
    <col min="8" max="8" width="66.85546875" style="487" customWidth="1"/>
    <col min="9" max="9" width="115.7109375" style="487" customWidth="1"/>
    <col min="10" max="11" width="10.5703125" style="548"/>
    <col min="12" max="12" width="11.140625" style="548" customWidth="1"/>
    <col min="13" max="20" width="10.5703125" style="548"/>
    <col min="21" max="16384" width="10.5703125" style="487"/>
  </cols>
  <sheetData>
    <row r="1" spans="1:20" ht="3.1" customHeight="1">
      <c r="A1" s="554" t="s">
        <v>65</v>
      </c>
    </row>
    <row r="2" spans="1:20" ht="23.1">
      <c r="F2" s="1274" t="s">
        <v>465</v>
      </c>
      <c r="G2" s="1275"/>
      <c r="H2" s="1276"/>
      <c r="I2" s="603"/>
    </row>
    <row r="3" spans="1:20" ht="3.1" customHeight="1"/>
    <row r="4" spans="1:20" s="533" customFormat="1" ht="11.55">
      <c r="A4" s="553"/>
      <c r="B4" s="553"/>
      <c r="C4" s="553"/>
      <c r="D4" s="553"/>
      <c r="F4" s="1232" t="s">
        <v>440</v>
      </c>
      <c r="G4" s="1232"/>
      <c r="H4" s="1232"/>
      <c r="I4" s="1277" t="s">
        <v>441</v>
      </c>
      <c r="J4" s="553"/>
      <c r="K4" s="553"/>
      <c r="L4" s="553"/>
      <c r="M4" s="553"/>
      <c r="N4" s="553"/>
      <c r="O4" s="553"/>
      <c r="P4" s="553"/>
      <c r="Q4" s="553"/>
      <c r="R4" s="553"/>
      <c r="S4" s="553"/>
      <c r="T4" s="553"/>
    </row>
    <row r="5" spans="1:20" s="533" customFormat="1" ht="11.25" customHeight="1">
      <c r="A5" s="553"/>
      <c r="B5" s="553"/>
      <c r="C5" s="553"/>
      <c r="D5" s="553"/>
      <c r="F5" s="569" t="s">
        <v>87</v>
      </c>
      <c r="G5" s="581" t="s">
        <v>443</v>
      </c>
      <c r="H5" s="568" t="s">
        <v>434</v>
      </c>
      <c r="I5" s="1277"/>
      <c r="J5" s="553"/>
      <c r="K5" s="553"/>
      <c r="L5" s="553"/>
      <c r="M5" s="553"/>
      <c r="N5" s="553"/>
      <c r="O5" s="553"/>
      <c r="P5" s="553"/>
      <c r="Q5" s="553"/>
      <c r="R5" s="553"/>
      <c r="S5" s="553"/>
      <c r="T5" s="553"/>
    </row>
    <row r="6" spans="1:20" s="533" customFormat="1" ht="12.1" customHeight="1">
      <c r="A6" s="553"/>
      <c r="B6" s="553"/>
      <c r="C6" s="553"/>
      <c r="D6" s="553"/>
      <c r="F6" s="570" t="s">
        <v>88</v>
      </c>
      <c r="G6" s="572">
        <v>2</v>
      </c>
      <c r="H6" s="573">
        <v>3</v>
      </c>
      <c r="I6" s="571">
        <v>4</v>
      </c>
      <c r="J6" s="553">
        <v>4</v>
      </c>
      <c r="K6" s="553"/>
      <c r="L6" s="553"/>
      <c r="M6" s="553"/>
      <c r="N6" s="553"/>
      <c r="O6" s="553"/>
      <c r="P6" s="553"/>
      <c r="Q6" s="553"/>
      <c r="R6" s="553"/>
      <c r="S6" s="553"/>
      <c r="T6" s="553"/>
    </row>
    <row r="7" spans="1:20" s="533" customFormat="1" ht="19.05">
      <c r="A7" s="553"/>
      <c r="B7" s="553"/>
      <c r="C7" s="553"/>
      <c r="D7" s="553"/>
      <c r="F7" s="579">
        <v>1</v>
      </c>
      <c r="G7" s="595" t="s">
        <v>466</v>
      </c>
      <c r="H7" s="567" t="str">
        <f>IF(dateCh="","",dateCh)</f>
        <v>02.05.2023</v>
      </c>
      <c r="I7" s="544" t="s">
        <v>467</v>
      </c>
      <c r="J7" s="578"/>
      <c r="K7" s="553"/>
      <c r="L7" s="553"/>
      <c r="M7" s="553"/>
      <c r="N7" s="553"/>
      <c r="O7" s="553"/>
      <c r="P7" s="553"/>
      <c r="Q7" s="553"/>
      <c r="R7" s="553"/>
      <c r="S7" s="553"/>
      <c r="T7" s="553"/>
    </row>
    <row r="8" spans="1:20" s="533" customFormat="1" ht="46.2">
      <c r="A8" s="1278">
        <v>1</v>
      </c>
      <c r="B8" s="553"/>
      <c r="C8" s="553"/>
      <c r="D8" s="553"/>
      <c r="F8" s="579" t="str">
        <f>"2." &amp;mergeValue(A8)</f>
        <v>2.1</v>
      </c>
      <c r="G8" s="595" t="s">
        <v>468</v>
      </c>
      <c r="H8" s="567"/>
      <c r="I8" s="544" t="s">
        <v>563</v>
      </c>
      <c r="J8" s="578"/>
      <c r="K8" s="553"/>
      <c r="L8" s="553"/>
      <c r="M8" s="553"/>
      <c r="N8" s="553"/>
      <c r="O8" s="553"/>
      <c r="P8" s="553"/>
      <c r="Q8" s="553"/>
      <c r="R8" s="553"/>
      <c r="S8" s="553"/>
      <c r="T8" s="553"/>
    </row>
    <row r="9" spans="1:20" s="533" customFormat="1" ht="23.1">
      <c r="A9" s="1278"/>
      <c r="B9" s="553"/>
      <c r="C9" s="553"/>
      <c r="D9" s="553"/>
      <c r="F9" s="579" t="str">
        <f>"3." &amp;mergeValue(A9)</f>
        <v>3.1</v>
      </c>
      <c r="G9" s="595" t="s">
        <v>469</v>
      </c>
      <c r="H9" s="567"/>
      <c r="I9" s="544" t="s">
        <v>561</v>
      </c>
      <c r="J9" s="578"/>
      <c r="K9" s="553"/>
      <c r="L9" s="553"/>
      <c r="M9" s="553"/>
      <c r="N9" s="553"/>
      <c r="O9" s="553"/>
      <c r="P9" s="553"/>
      <c r="Q9" s="553"/>
      <c r="R9" s="553"/>
      <c r="S9" s="553"/>
      <c r="T9" s="553"/>
    </row>
    <row r="10" spans="1:20" s="533" customFormat="1" ht="23.1">
      <c r="A10" s="1278"/>
      <c r="B10" s="553"/>
      <c r="C10" s="553"/>
      <c r="D10" s="553"/>
      <c r="F10" s="579" t="str">
        <f>"4."&amp;mergeValue(A10)</f>
        <v>4.1</v>
      </c>
      <c r="G10" s="595" t="s">
        <v>470</v>
      </c>
      <c r="H10" s="568" t="s">
        <v>444</v>
      </c>
      <c r="I10" s="544"/>
      <c r="J10" s="578"/>
      <c r="K10" s="553"/>
      <c r="L10" s="553"/>
      <c r="M10" s="553"/>
      <c r="N10" s="553"/>
      <c r="O10" s="553"/>
      <c r="P10" s="553"/>
      <c r="Q10" s="553"/>
      <c r="R10" s="553"/>
      <c r="S10" s="553"/>
      <c r="T10" s="553"/>
    </row>
    <row r="11" spans="1:20" s="533" customFormat="1" ht="19.05">
      <c r="A11" s="1278"/>
      <c r="B11" s="1278">
        <v>1</v>
      </c>
      <c r="C11" s="586"/>
      <c r="D11" s="586"/>
      <c r="F11" s="579" t="str">
        <f>"4."&amp;mergeValue(A11) &amp;"."&amp;mergeValue(B11)</f>
        <v>4.1.1</v>
      </c>
      <c r="G11" s="574" t="s">
        <v>565</v>
      </c>
      <c r="H11" s="567" t="str">
        <f>IF(region_name="","",region_name)</f>
        <v>Курганская область</v>
      </c>
      <c r="I11" s="544" t="s">
        <v>473</v>
      </c>
      <c r="J11" s="578"/>
      <c r="K11" s="553"/>
      <c r="L11" s="553"/>
      <c r="M11" s="553"/>
      <c r="N11" s="553"/>
      <c r="O11" s="553"/>
      <c r="P11" s="553"/>
      <c r="Q11" s="553"/>
      <c r="R11" s="553"/>
      <c r="S11" s="553"/>
      <c r="T11" s="553"/>
    </row>
    <row r="12" spans="1:20" s="533" customFormat="1" ht="23.1">
      <c r="A12" s="1278"/>
      <c r="B12" s="1278"/>
      <c r="C12" s="1278">
        <v>1</v>
      </c>
      <c r="D12" s="586"/>
      <c r="F12" s="579" t="str">
        <f>"4."&amp;mergeValue(A12) &amp;"."&amp;mergeValue(B12)&amp;"."&amp;mergeValue(C12)</f>
        <v>4.1.1.1</v>
      </c>
      <c r="G12" s="585" t="s">
        <v>471</v>
      </c>
      <c r="H12" s="567"/>
      <c r="I12" s="544" t="s">
        <v>474</v>
      </c>
      <c r="J12" s="578"/>
      <c r="K12" s="553"/>
      <c r="L12" s="553"/>
      <c r="M12" s="553"/>
      <c r="N12" s="553"/>
      <c r="O12" s="553"/>
      <c r="P12" s="553"/>
      <c r="Q12" s="553"/>
      <c r="R12" s="553"/>
      <c r="S12" s="553"/>
      <c r="T12" s="553"/>
    </row>
    <row r="13" spans="1:20" s="533" customFormat="1" ht="39.1" customHeight="1">
      <c r="A13" s="1278"/>
      <c r="B13" s="1278"/>
      <c r="C13" s="1278"/>
      <c r="D13" s="586">
        <v>1</v>
      </c>
      <c r="F13" s="579" t="str">
        <f>"4."&amp;mergeValue(A13) &amp;"."&amp;mergeValue(B13)&amp;"."&amp;mergeValue(C13)&amp;"."&amp;mergeValue(D13)</f>
        <v>4.1.1.1.1</v>
      </c>
      <c r="G13" s="596" t="s">
        <v>472</v>
      </c>
      <c r="H13" s="567"/>
      <c r="I13" s="1316" t="s">
        <v>564</v>
      </c>
      <c r="J13" s="578"/>
      <c r="K13" s="553"/>
      <c r="L13" s="553"/>
      <c r="M13" s="553"/>
      <c r="N13" s="553"/>
      <c r="O13" s="553"/>
      <c r="P13" s="553"/>
      <c r="Q13" s="553"/>
      <c r="R13" s="553"/>
      <c r="S13" s="553"/>
      <c r="T13" s="553"/>
    </row>
    <row r="14" spans="1:20" s="533" customFormat="1" ht="19.05">
      <c r="A14" s="1278"/>
      <c r="B14" s="1278"/>
      <c r="C14" s="1278"/>
      <c r="D14" s="586"/>
      <c r="F14" s="582"/>
      <c r="G14" s="514" t="s">
        <v>3</v>
      </c>
      <c r="H14" s="587"/>
      <c r="I14" s="1316"/>
      <c r="J14" s="578"/>
      <c r="K14" s="553"/>
      <c r="L14" s="553"/>
      <c r="M14" s="553"/>
      <c r="N14" s="553"/>
      <c r="O14" s="553"/>
      <c r="P14" s="553"/>
      <c r="Q14" s="553"/>
      <c r="R14" s="553"/>
      <c r="S14" s="553"/>
      <c r="T14" s="553"/>
    </row>
    <row r="15" spans="1:20" s="533" customFormat="1" ht="19.05">
      <c r="A15" s="1278"/>
      <c r="B15" s="1278"/>
      <c r="C15" s="586"/>
      <c r="D15" s="586"/>
      <c r="F15" s="597"/>
      <c r="G15" s="540" t="s">
        <v>396</v>
      </c>
      <c r="H15" s="598"/>
      <c r="I15" s="599"/>
      <c r="J15" s="578"/>
      <c r="K15" s="553"/>
      <c r="L15" s="553"/>
      <c r="M15" s="553"/>
      <c r="N15" s="553"/>
      <c r="O15" s="553"/>
      <c r="P15" s="553"/>
      <c r="Q15" s="553"/>
      <c r="R15" s="553"/>
      <c r="S15" s="553"/>
      <c r="T15" s="553"/>
    </row>
    <row r="16" spans="1:20" s="533" customFormat="1" ht="19.05">
      <c r="A16" s="1278"/>
      <c r="B16" s="553"/>
      <c r="C16" s="553"/>
      <c r="D16" s="553"/>
      <c r="F16" s="582"/>
      <c r="G16" s="522" t="s">
        <v>478</v>
      </c>
      <c r="H16" s="583"/>
      <c r="I16" s="584"/>
      <c r="J16" s="578"/>
      <c r="K16" s="553"/>
      <c r="L16" s="553"/>
      <c r="M16" s="553"/>
      <c r="N16" s="553"/>
      <c r="O16" s="553"/>
      <c r="P16" s="553"/>
      <c r="Q16" s="553"/>
      <c r="R16" s="553"/>
      <c r="S16" s="553"/>
      <c r="T16" s="553"/>
    </row>
    <row r="17" spans="1:20" s="533" customFormat="1" ht="19.05">
      <c r="A17" s="553"/>
      <c r="B17" s="553"/>
      <c r="C17" s="553"/>
      <c r="D17" s="553"/>
      <c r="F17" s="582"/>
      <c r="G17" s="529" t="s">
        <v>477</v>
      </c>
      <c r="H17" s="583"/>
      <c r="I17" s="584"/>
      <c r="J17" s="578"/>
      <c r="K17" s="553"/>
      <c r="L17" s="553"/>
      <c r="M17" s="553"/>
      <c r="N17" s="553"/>
      <c r="O17" s="553"/>
      <c r="P17" s="553"/>
      <c r="Q17" s="553"/>
      <c r="R17" s="553"/>
      <c r="S17" s="553"/>
      <c r="T17" s="553"/>
    </row>
    <row r="18" spans="1:20" s="576" customFormat="1" ht="3.1" customHeight="1">
      <c r="A18" s="577"/>
      <c r="B18" s="577"/>
      <c r="C18" s="577"/>
      <c r="D18" s="577"/>
      <c r="F18" s="588"/>
      <c r="G18" s="589"/>
      <c r="H18" s="590"/>
      <c r="I18" s="591"/>
      <c r="J18" s="577"/>
      <c r="K18" s="577"/>
      <c r="L18" s="577"/>
      <c r="M18" s="577"/>
      <c r="N18" s="577"/>
      <c r="O18" s="577"/>
      <c r="P18" s="577"/>
      <c r="Q18" s="577"/>
      <c r="R18" s="577"/>
      <c r="S18" s="577"/>
      <c r="T18" s="577"/>
    </row>
    <row r="19" spans="1:20" s="576" customFormat="1" ht="14.95" customHeight="1">
      <c r="A19" s="577"/>
      <c r="B19" s="577"/>
      <c r="C19" s="577"/>
      <c r="D19" s="577"/>
      <c r="F19" s="575"/>
      <c r="G19" s="1273" t="s">
        <v>566</v>
      </c>
      <c r="H19" s="1273"/>
      <c r="I19" s="557"/>
      <c r="J19" s="577"/>
      <c r="K19" s="577"/>
      <c r="L19" s="577"/>
      <c r="M19" s="577"/>
      <c r="N19" s="577"/>
      <c r="O19" s="577"/>
      <c r="P19" s="577"/>
      <c r="Q19" s="577"/>
      <c r="R19" s="577"/>
      <c r="S19" s="577"/>
      <c r="T19" s="577"/>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3.6"/>
  <cols>
    <col min="1" max="6" width="10.5703125" style="440" hidden="1" customWidth="1"/>
    <col min="7" max="8" width="9.140625" style="447" hidden="1" customWidth="1"/>
    <col min="9" max="9" width="3.7109375" style="447" customWidth="1"/>
    <col min="10" max="11" width="3.7109375" style="446" customWidth="1"/>
    <col min="12" max="12" width="12.7109375" style="440" customWidth="1"/>
    <col min="13" max="13" width="44.7109375" style="440" customWidth="1"/>
    <col min="14" max="14" width="2.140625" style="440" hidden="1" customWidth="1"/>
    <col min="15" max="17" width="23.7109375" style="440" hidden="1" customWidth="1"/>
    <col min="18" max="18" width="11.7109375" style="440" customWidth="1"/>
    <col min="19" max="19" width="3.7109375" style="440" customWidth="1"/>
    <col min="20" max="20" width="11.7109375" style="440" customWidth="1"/>
    <col min="21" max="21" width="8.5703125" style="440" hidden="1" customWidth="1"/>
    <col min="22" max="22" width="4.7109375" style="440" customWidth="1"/>
    <col min="23" max="23" width="115.7109375" style="440" customWidth="1"/>
    <col min="24" max="26" width="10.5703125" style="464"/>
    <col min="27" max="27" width="10.140625" style="464" customWidth="1"/>
    <col min="28" max="34" width="10.5703125" style="464"/>
    <col min="35" max="256" width="10.5703125" style="440"/>
    <col min="257" max="264" width="0" style="440" hidden="1" customWidth="1"/>
    <col min="265" max="267" width="3.7109375" style="440" customWidth="1"/>
    <col min="268" max="268" width="12.7109375" style="440" customWidth="1"/>
    <col min="269" max="269" width="47.42578125" style="440" customWidth="1"/>
    <col min="270" max="273" width="0" style="440" hidden="1" customWidth="1"/>
    <col min="274" max="274" width="11.7109375" style="440" customWidth="1"/>
    <col min="275" max="275" width="6.42578125" style="440" bestFit="1" customWidth="1"/>
    <col min="276" max="276" width="11.7109375" style="440" customWidth="1"/>
    <col min="277" max="277" width="0" style="440" hidden="1" customWidth="1"/>
    <col min="278" max="278" width="3.7109375" style="440" customWidth="1"/>
    <col min="279" max="279" width="11.140625" style="440" bestFit="1" customWidth="1"/>
    <col min="280" max="282" width="10.5703125" style="440"/>
    <col min="283" max="283" width="10.140625" style="440" customWidth="1"/>
    <col min="284" max="512" width="10.5703125" style="440"/>
    <col min="513" max="520" width="0" style="440" hidden="1" customWidth="1"/>
    <col min="521" max="523" width="3.7109375" style="440" customWidth="1"/>
    <col min="524" max="524" width="12.7109375" style="440" customWidth="1"/>
    <col min="525" max="525" width="47.42578125" style="440" customWidth="1"/>
    <col min="526" max="529" width="0" style="440" hidden="1" customWidth="1"/>
    <col min="530" max="530" width="11.7109375" style="440" customWidth="1"/>
    <col min="531" max="531" width="6.42578125" style="440" bestFit="1" customWidth="1"/>
    <col min="532" max="532" width="11.7109375" style="440" customWidth="1"/>
    <col min="533" max="533" width="0" style="440" hidden="1" customWidth="1"/>
    <col min="534" max="534" width="3.7109375" style="440" customWidth="1"/>
    <col min="535" max="535" width="11.140625" style="440" bestFit="1" customWidth="1"/>
    <col min="536" max="538" width="10.5703125" style="440"/>
    <col min="539" max="539" width="10.140625" style="440" customWidth="1"/>
    <col min="540" max="768" width="10.5703125" style="440"/>
    <col min="769" max="776" width="0" style="440" hidden="1" customWidth="1"/>
    <col min="777" max="779" width="3.7109375" style="440" customWidth="1"/>
    <col min="780" max="780" width="12.7109375" style="440" customWidth="1"/>
    <col min="781" max="781" width="47.42578125" style="440" customWidth="1"/>
    <col min="782" max="785" width="0" style="440" hidden="1" customWidth="1"/>
    <col min="786" max="786" width="11.7109375" style="440" customWidth="1"/>
    <col min="787" max="787" width="6.42578125" style="440" bestFit="1" customWidth="1"/>
    <col min="788" max="788" width="11.7109375" style="440" customWidth="1"/>
    <col min="789" max="789" width="0" style="440" hidden="1" customWidth="1"/>
    <col min="790" max="790" width="3.7109375" style="440" customWidth="1"/>
    <col min="791" max="791" width="11.140625" style="440" bestFit="1" customWidth="1"/>
    <col min="792" max="794" width="10.5703125" style="440"/>
    <col min="795" max="795" width="10.140625" style="440" customWidth="1"/>
    <col min="796" max="1024" width="10.5703125" style="440"/>
    <col min="1025" max="1032" width="0" style="440" hidden="1" customWidth="1"/>
    <col min="1033" max="1035" width="3.7109375" style="440" customWidth="1"/>
    <col min="1036" max="1036" width="12.7109375" style="440" customWidth="1"/>
    <col min="1037" max="1037" width="47.42578125" style="440" customWidth="1"/>
    <col min="1038" max="1041" width="0" style="440" hidden="1" customWidth="1"/>
    <col min="1042" max="1042" width="11.7109375" style="440" customWidth="1"/>
    <col min="1043" max="1043" width="6.42578125" style="440" bestFit="1" customWidth="1"/>
    <col min="1044" max="1044" width="11.7109375" style="440" customWidth="1"/>
    <col min="1045" max="1045" width="0" style="440" hidden="1" customWidth="1"/>
    <col min="1046" max="1046" width="3.7109375" style="440" customWidth="1"/>
    <col min="1047" max="1047" width="11.140625" style="440" bestFit="1" customWidth="1"/>
    <col min="1048" max="1050" width="10.5703125" style="440"/>
    <col min="1051" max="1051" width="10.140625" style="440" customWidth="1"/>
    <col min="1052" max="1280" width="10.5703125" style="440"/>
    <col min="1281" max="1288" width="0" style="440" hidden="1" customWidth="1"/>
    <col min="1289" max="1291" width="3.7109375" style="440" customWidth="1"/>
    <col min="1292" max="1292" width="12.7109375" style="440" customWidth="1"/>
    <col min="1293" max="1293" width="47.42578125" style="440" customWidth="1"/>
    <col min="1294" max="1297" width="0" style="440" hidden="1" customWidth="1"/>
    <col min="1298" max="1298" width="11.7109375" style="440" customWidth="1"/>
    <col min="1299" max="1299" width="6.42578125" style="440" bestFit="1" customWidth="1"/>
    <col min="1300" max="1300" width="11.7109375" style="440" customWidth="1"/>
    <col min="1301" max="1301" width="0" style="440" hidden="1" customWidth="1"/>
    <col min="1302" max="1302" width="3.7109375" style="440" customWidth="1"/>
    <col min="1303" max="1303" width="11.140625" style="440" bestFit="1" customWidth="1"/>
    <col min="1304" max="1306" width="10.5703125" style="440"/>
    <col min="1307" max="1307" width="10.140625" style="440" customWidth="1"/>
    <col min="1308" max="1536" width="10.5703125" style="440"/>
    <col min="1537" max="1544" width="0" style="440" hidden="1" customWidth="1"/>
    <col min="1545" max="1547" width="3.7109375" style="440" customWidth="1"/>
    <col min="1548" max="1548" width="12.7109375" style="440" customWidth="1"/>
    <col min="1549" max="1549" width="47.42578125" style="440" customWidth="1"/>
    <col min="1550" max="1553" width="0" style="440" hidden="1" customWidth="1"/>
    <col min="1554" max="1554" width="11.7109375" style="440" customWidth="1"/>
    <col min="1555" max="1555" width="6.42578125" style="440" bestFit="1" customWidth="1"/>
    <col min="1556" max="1556" width="11.7109375" style="440" customWidth="1"/>
    <col min="1557" max="1557" width="0" style="440" hidden="1" customWidth="1"/>
    <col min="1558" max="1558" width="3.7109375" style="440" customWidth="1"/>
    <col min="1559" max="1559" width="11.140625" style="440" bestFit="1" customWidth="1"/>
    <col min="1560" max="1562" width="10.5703125" style="440"/>
    <col min="1563" max="1563" width="10.140625" style="440" customWidth="1"/>
    <col min="1564" max="1792" width="10.5703125" style="440"/>
    <col min="1793" max="1800" width="0" style="440" hidden="1" customWidth="1"/>
    <col min="1801" max="1803" width="3.7109375" style="440" customWidth="1"/>
    <col min="1804" max="1804" width="12.7109375" style="440" customWidth="1"/>
    <col min="1805" max="1805" width="47.42578125" style="440" customWidth="1"/>
    <col min="1806" max="1809" width="0" style="440" hidden="1" customWidth="1"/>
    <col min="1810" max="1810" width="11.7109375" style="440" customWidth="1"/>
    <col min="1811" max="1811" width="6.42578125" style="440" bestFit="1" customWidth="1"/>
    <col min="1812" max="1812" width="11.7109375" style="440" customWidth="1"/>
    <col min="1813" max="1813" width="0" style="440" hidden="1" customWidth="1"/>
    <col min="1814" max="1814" width="3.7109375" style="440" customWidth="1"/>
    <col min="1815" max="1815" width="11.140625" style="440" bestFit="1" customWidth="1"/>
    <col min="1816" max="1818" width="10.5703125" style="440"/>
    <col min="1819" max="1819" width="10.140625" style="440" customWidth="1"/>
    <col min="1820" max="2048" width="10.5703125" style="440"/>
    <col min="2049" max="2056" width="0" style="440" hidden="1" customWidth="1"/>
    <col min="2057" max="2059" width="3.7109375" style="440" customWidth="1"/>
    <col min="2060" max="2060" width="12.7109375" style="440" customWidth="1"/>
    <col min="2061" max="2061" width="47.42578125" style="440" customWidth="1"/>
    <col min="2062" max="2065" width="0" style="440" hidden="1" customWidth="1"/>
    <col min="2066" max="2066" width="11.7109375" style="440" customWidth="1"/>
    <col min="2067" max="2067" width="6.42578125" style="440" bestFit="1" customWidth="1"/>
    <col min="2068" max="2068" width="11.7109375" style="440" customWidth="1"/>
    <col min="2069" max="2069" width="0" style="440" hidden="1" customWidth="1"/>
    <col min="2070" max="2070" width="3.7109375" style="440" customWidth="1"/>
    <col min="2071" max="2071" width="11.140625" style="440" bestFit="1" customWidth="1"/>
    <col min="2072" max="2074" width="10.5703125" style="440"/>
    <col min="2075" max="2075" width="10.140625" style="440" customWidth="1"/>
    <col min="2076" max="2304" width="10.5703125" style="440"/>
    <col min="2305" max="2312" width="0" style="440" hidden="1" customWidth="1"/>
    <col min="2313" max="2315" width="3.7109375" style="440" customWidth="1"/>
    <col min="2316" max="2316" width="12.7109375" style="440" customWidth="1"/>
    <col min="2317" max="2317" width="47.42578125" style="440" customWidth="1"/>
    <col min="2318" max="2321" width="0" style="440" hidden="1" customWidth="1"/>
    <col min="2322" max="2322" width="11.7109375" style="440" customWidth="1"/>
    <col min="2323" max="2323" width="6.42578125" style="440" bestFit="1" customWidth="1"/>
    <col min="2324" max="2324" width="11.7109375" style="440" customWidth="1"/>
    <col min="2325" max="2325" width="0" style="440" hidden="1" customWidth="1"/>
    <col min="2326" max="2326" width="3.7109375" style="440" customWidth="1"/>
    <col min="2327" max="2327" width="11.140625" style="440" bestFit="1" customWidth="1"/>
    <col min="2328" max="2330" width="10.5703125" style="440"/>
    <col min="2331" max="2331" width="10.140625" style="440" customWidth="1"/>
    <col min="2332" max="2560" width="10.5703125" style="440"/>
    <col min="2561" max="2568" width="0" style="440" hidden="1" customWidth="1"/>
    <col min="2569" max="2571" width="3.7109375" style="440" customWidth="1"/>
    <col min="2572" max="2572" width="12.7109375" style="440" customWidth="1"/>
    <col min="2573" max="2573" width="47.42578125" style="440" customWidth="1"/>
    <col min="2574" max="2577" width="0" style="440" hidden="1" customWidth="1"/>
    <col min="2578" max="2578" width="11.7109375" style="440" customWidth="1"/>
    <col min="2579" max="2579" width="6.42578125" style="440" bestFit="1" customWidth="1"/>
    <col min="2580" max="2580" width="11.7109375" style="440" customWidth="1"/>
    <col min="2581" max="2581" width="0" style="440" hidden="1" customWidth="1"/>
    <col min="2582" max="2582" width="3.7109375" style="440" customWidth="1"/>
    <col min="2583" max="2583" width="11.140625" style="440" bestFit="1" customWidth="1"/>
    <col min="2584" max="2586" width="10.5703125" style="440"/>
    <col min="2587" max="2587" width="10.140625" style="440" customWidth="1"/>
    <col min="2588" max="2816" width="10.5703125" style="440"/>
    <col min="2817" max="2824" width="0" style="440" hidden="1" customWidth="1"/>
    <col min="2825" max="2827" width="3.7109375" style="440" customWidth="1"/>
    <col min="2828" max="2828" width="12.7109375" style="440" customWidth="1"/>
    <col min="2829" max="2829" width="47.42578125" style="440" customWidth="1"/>
    <col min="2830" max="2833" width="0" style="440" hidden="1" customWidth="1"/>
    <col min="2834" max="2834" width="11.7109375" style="440" customWidth="1"/>
    <col min="2835" max="2835" width="6.42578125" style="440" bestFit="1" customWidth="1"/>
    <col min="2836" max="2836" width="11.7109375" style="440" customWidth="1"/>
    <col min="2837" max="2837" width="0" style="440" hidden="1" customWidth="1"/>
    <col min="2838" max="2838" width="3.7109375" style="440" customWidth="1"/>
    <col min="2839" max="2839" width="11.140625" style="440" bestFit="1" customWidth="1"/>
    <col min="2840" max="2842" width="10.5703125" style="440"/>
    <col min="2843" max="2843" width="10.140625" style="440" customWidth="1"/>
    <col min="2844" max="3072" width="10.5703125" style="440"/>
    <col min="3073" max="3080" width="0" style="440" hidden="1" customWidth="1"/>
    <col min="3081" max="3083" width="3.7109375" style="440" customWidth="1"/>
    <col min="3084" max="3084" width="12.7109375" style="440" customWidth="1"/>
    <col min="3085" max="3085" width="47.42578125" style="440" customWidth="1"/>
    <col min="3086" max="3089" width="0" style="440" hidden="1" customWidth="1"/>
    <col min="3090" max="3090" width="11.7109375" style="440" customWidth="1"/>
    <col min="3091" max="3091" width="6.42578125" style="440" bestFit="1" customWidth="1"/>
    <col min="3092" max="3092" width="11.7109375" style="440" customWidth="1"/>
    <col min="3093" max="3093" width="0" style="440" hidden="1" customWidth="1"/>
    <col min="3094" max="3094" width="3.7109375" style="440" customWidth="1"/>
    <col min="3095" max="3095" width="11.140625" style="440" bestFit="1" customWidth="1"/>
    <col min="3096" max="3098" width="10.5703125" style="440"/>
    <col min="3099" max="3099" width="10.140625" style="440" customWidth="1"/>
    <col min="3100" max="3328" width="10.5703125" style="440"/>
    <col min="3329" max="3336" width="0" style="440" hidden="1" customWidth="1"/>
    <col min="3337" max="3339" width="3.7109375" style="440" customWidth="1"/>
    <col min="3340" max="3340" width="12.7109375" style="440" customWidth="1"/>
    <col min="3341" max="3341" width="47.42578125" style="440" customWidth="1"/>
    <col min="3342" max="3345" width="0" style="440" hidden="1" customWidth="1"/>
    <col min="3346" max="3346" width="11.7109375" style="440" customWidth="1"/>
    <col min="3347" max="3347" width="6.42578125" style="440" bestFit="1" customWidth="1"/>
    <col min="3348" max="3348" width="11.7109375" style="440" customWidth="1"/>
    <col min="3349" max="3349" width="0" style="440" hidden="1" customWidth="1"/>
    <col min="3350" max="3350" width="3.7109375" style="440" customWidth="1"/>
    <col min="3351" max="3351" width="11.140625" style="440" bestFit="1" customWidth="1"/>
    <col min="3352" max="3354" width="10.5703125" style="440"/>
    <col min="3355" max="3355" width="10.140625" style="440" customWidth="1"/>
    <col min="3356" max="3584" width="10.5703125" style="440"/>
    <col min="3585" max="3592" width="0" style="440" hidden="1" customWidth="1"/>
    <col min="3593" max="3595" width="3.7109375" style="440" customWidth="1"/>
    <col min="3596" max="3596" width="12.7109375" style="440" customWidth="1"/>
    <col min="3597" max="3597" width="47.42578125" style="440" customWidth="1"/>
    <col min="3598" max="3601" width="0" style="440" hidden="1" customWidth="1"/>
    <col min="3602" max="3602" width="11.7109375" style="440" customWidth="1"/>
    <col min="3603" max="3603" width="6.42578125" style="440" bestFit="1" customWidth="1"/>
    <col min="3604" max="3604" width="11.7109375" style="440" customWidth="1"/>
    <col min="3605" max="3605" width="0" style="440" hidden="1" customWidth="1"/>
    <col min="3606" max="3606" width="3.7109375" style="440" customWidth="1"/>
    <col min="3607" max="3607" width="11.140625" style="440" bestFit="1" customWidth="1"/>
    <col min="3608" max="3610" width="10.5703125" style="440"/>
    <col min="3611" max="3611" width="10.140625" style="440" customWidth="1"/>
    <col min="3612" max="3840" width="10.5703125" style="440"/>
    <col min="3841" max="3848" width="0" style="440" hidden="1" customWidth="1"/>
    <col min="3849" max="3851" width="3.7109375" style="440" customWidth="1"/>
    <col min="3852" max="3852" width="12.7109375" style="440" customWidth="1"/>
    <col min="3853" max="3853" width="47.42578125" style="440" customWidth="1"/>
    <col min="3854" max="3857" width="0" style="440" hidden="1" customWidth="1"/>
    <col min="3858" max="3858" width="11.7109375" style="440" customWidth="1"/>
    <col min="3859" max="3859" width="6.42578125" style="440" bestFit="1" customWidth="1"/>
    <col min="3860" max="3860" width="11.7109375" style="440" customWidth="1"/>
    <col min="3861" max="3861" width="0" style="440" hidden="1" customWidth="1"/>
    <col min="3862" max="3862" width="3.7109375" style="440" customWidth="1"/>
    <col min="3863" max="3863" width="11.140625" style="440" bestFit="1" customWidth="1"/>
    <col min="3864" max="3866" width="10.5703125" style="440"/>
    <col min="3867" max="3867" width="10.140625" style="440" customWidth="1"/>
    <col min="3868" max="4096" width="10.5703125" style="440"/>
    <col min="4097" max="4104" width="0" style="440" hidden="1" customWidth="1"/>
    <col min="4105" max="4107" width="3.7109375" style="440" customWidth="1"/>
    <col min="4108" max="4108" width="12.7109375" style="440" customWidth="1"/>
    <col min="4109" max="4109" width="47.42578125" style="440" customWidth="1"/>
    <col min="4110" max="4113" width="0" style="440" hidden="1" customWidth="1"/>
    <col min="4114" max="4114" width="11.7109375" style="440" customWidth="1"/>
    <col min="4115" max="4115" width="6.42578125" style="440" bestFit="1" customWidth="1"/>
    <col min="4116" max="4116" width="11.7109375" style="440" customWidth="1"/>
    <col min="4117" max="4117" width="0" style="440" hidden="1" customWidth="1"/>
    <col min="4118" max="4118" width="3.7109375" style="440" customWidth="1"/>
    <col min="4119" max="4119" width="11.140625" style="440" bestFit="1" customWidth="1"/>
    <col min="4120" max="4122" width="10.5703125" style="440"/>
    <col min="4123" max="4123" width="10.140625" style="440" customWidth="1"/>
    <col min="4124" max="4352" width="10.5703125" style="440"/>
    <col min="4353" max="4360" width="0" style="440" hidden="1" customWidth="1"/>
    <col min="4361" max="4363" width="3.7109375" style="440" customWidth="1"/>
    <col min="4364" max="4364" width="12.7109375" style="440" customWidth="1"/>
    <col min="4365" max="4365" width="47.42578125" style="440" customWidth="1"/>
    <col min="4366" max="4369" width="0" style="440" hidden="1" customWidth="1"/>
    <col min="4370" max="4370" width="11.7109375" style="440" customWidth="1"/>
    <col min="4371" max="4371" width="6.42578125" style="440" bestFit="1" customWidth="1"/>
    <col min="4372" max="4372" width="11.7109375" style="440" customWidth="1"/>
    <col min="4373" max="4373" width="0" style="440" hidden="1" customWidth="1"/>
    <col min="4374" max="4374" width="3.7109375" style="440" customWidth="1"/>
    <col min="4375" max="4375" width="11.140625" style="440" bestFit="1" customWidth="1"/>
    <col min="4376" max="4378" width="10.5703125" style="440"/>
    <col min="4379" max="4379" width="10.140625" style="440" customWidth="1"/>
    <col min="4380" max="4608" width="10.5703125" style="440"/>
    <col min="4609" max="4616" width="0" style="440" hidden="1" customWidth="1"/>
    <col min="4617" max="4619" width="3.7109375" style="440" customWidth="1"/>
    <col min="4620" max="4620" width="12.7109375" style="440" customWidth="1"/>
    <col min="4621" max="4621" width="47.42578125" style="440" customWidth="1"/>
    <col min="4622" max="4625" width="0" style="440" hidden="1" customWidth="1"/>
    <col min="4626" max="4626" width="11.7109375" style="440" customWidth="1"/>
    <col min="4627" max="4627" width="6.42578125" style="440" bestFit="1" customWidth="1"/>
    <col min="4628" max="4628" width="11.7109375" style="440" customWidth="1"/>
    <col min="4629" max="4629" width="0" style="440" hidden="1" customWidth="1"/>
    <col min="4630" max="4630" width="3.7109375" style="440" customWidth="1"/>
    <col min="4631" max="4631" width="11.140625" style="440" bestFit="1" customWidth="1"/>
    <col min="4632" max="4634" width="10.5703125" style="440"/>
    <col min="4635" max="4635" width="10.140625" style="440" customWidth="1"/>
    <col min="4636" max="4864" width="10.5703125" style="440"/>
    <col min="4865" max="4872" width="0" style="440" hidden="1" customWidth="1"/>
    <col min="4873" max="4875" width="3.7109375" style="440" customWidth="1"/>
    <col min="4876" max="4876" width="12.7109375" style="440" customWidth="1"/>
    <col min="4877" max="4877" width="47.42578125" style="440" customWidth="1"/>
    <col min="4878" max="4881" width="0" style="440" hidden="1" customWidth="1"/>
    <col min="4882" max="4882" width="11.7109375" style="440" customWidth="1"/>
    <col min="4883" max="4883" width="6.42578125" style="440" bestFit="1" customWidth="1"/>
    <col min="4884" max="4884" width="11.7109375" style="440" customWidth="1"/>
    <col min="4885" max="4885" width="0" style="440" hidden="1" customWidth="1"/>
    <col min="4886" max="4886" width="3.7109375" style="440" customWidth="1"/>
    <col min="4887" max="4887" width="11.140625" style="440" bestFit="1" customWidth="1"/>
    <col min="4888" max="4890" width="10.5703125" style="440"/>
    <col min="4891" max="4891" width="10.140625" style="440" customWidth="1"/>
    <col min="4892" max="5120" width="10.5703125" style="440"/>
    <col min="5121" max="5128" width="0" style="440" hidden="1" customWidth="1"/>
    <col min="5129" max="5131" width="3.7109375" style="440" customWidth="1"/>
    <col min="5132" max="5132" width="12.7109375" style="440" customWidth="1"/>
    <col min="5133" max="5133" width="47.42578125" style="440" customWidth="1"/>
    <col min="5134" max="5137" width="0" style="440" hidden="1" customWidth="1"/>
    <col min="5138" max="5138" width="11.7109375" style="440" customWidth="1"/>
    <col min="5139" max="5139" width="6.42578125" style="440" bestFit="1" customWidth="1"/>
    <col min="5140" max="5140" width="11.7109375" style="440" customWidth="1"/>
    <col min="5141" max="5141" width="0" style="440" hidden="1" customWidth="1"/>
    <col min="5142" max="5142" width="3.7109375" style="440" customWidth="1"/>
    <col min="5143" max="5143" width="11.140625" style="440" bestFit="1" customWidth="1"/>
    <col min="5144" max="5146" width="10.5703125" style="440"/>
    <col min="5147" max="5147" width="10.140625" style="440" customWidth="1"/>
    <col min="5148" max="5376" width="10.5703125" style="440"/>
    <col min="5377" max="5384" width="0" style="440" hidden="1" customWidth="1"/>
    <col min="5385" max="5387" width="3.7109375" style="440" customWidth="1"/>
    <col min="5388" max="5388" width="12.7109375" style="440" customWidth="1"/>
    <col min="5389" max="5389" width="47.42578125" style="440" customWidth="1"/>
    <col min="5390" max="5393" width="0" style="440" hidden="1" customWidth="1"/>
    <col min="5394" max="5394" width="11.7109375" style="440" customWidth="1"/>
    <col min="5395" max="5395" width="6.42578125" style="440" bestFit="1" customWidth="1"/>
    <col min="5396" max="5396" width="11.7109375" style="440" customWidth="1"/>
    <col min="5397" max="5397" width="0" style="440" hidden="1" customWidth="1"/>
    <col min="5398" max="5398" width="3.7109375" style="440" customWidth="1"/>
    <col min="5399" max="5399" width="11.140625" style="440" bestFit="1" customWidth="1"/>
    <col min="5400" max="5402" width="10.5703125" style="440"/>
    <col min="5403" max="5403" width="10.140625" style="440" customWidth="1"/>
    <col min="5404" max="5632" width="10.5703125" style="440"/>
    <col min="5633" max="5640" width="0" style="440" hidden="1" customWidth="1"/>
    <col min="5641" max="5643" width="3.7109375" style="440" customWidth="1"/>
    <col min="5644" max="5644" width="12.7109375" style="440" customWidth="1"/>
    <col min="5645" max="5645" width="47.42578125" style="440" customWidth="1"/>
    <col min="5646" max="5649" width="0" style="440" hidden="1" customWidth="1"/>
    <col min="5650" max="5650" width="11.7109375" style="440" customWidth="1"/>
    <col min="5651" max="5651" width="6.42578125" style="440" bestFit="1" customWidth="1"/>
    <col min="5652" max="5652" width="11.7109375" style="440" customWidth="1"/>
    <col min="5653" max="5653" width="0" style="440" hidden="1" customWidth="1"/>
    <col min="5654" max="5654" width="3.7109375" style="440" customWidth="1"/>
    <col min="5655" max="5655" width="11.140625" style="440" bestFit="1" customWidth="1"/>
    <col min="5656" max="5658" width="10.5703125" style="440"/>
    <col min="5659" max="5659" width="10.140625" style="440" customWidth="1"/>
    <col min="5660" max="5888" width="10.5703125" style="440"/>
    <col min="5889" max="5896" width="0" style="440" hidden="1" customWidth="1"/>
    <col min="5897" max="5899" width="3.7109375" style="440" customWidth="1"/>
    <col min="5900" max="5900" width="12.7109375" style="440" customWidth="1"/>
    <col min="5901" max="5901" width="47.42578125" style="440" customWidth="1"/>
    <col min="5902" max="5905" width="0" style="440" hidden="1" customWidth="1"/>
    <col min="5906" max="5906" width="11.7109375" style="440" customWidth="1"/>
    <col min="5907" max="5907" width="6.42578125" style="440" bestFit="1" customWidth="1"/>
    <col min="5908" max="5908" width="11.7109375" style="440" customWidth="1"/>
    <col min="5909" max="5909" width="0" style="440" hidden="1" customWidth="1"/>
    <col min="5910" max="5910" width="3.7109375" style="440" customWidth="1"/>
    <col min="5911" max="5911" width="11.140625" style="440" bestFit="1" customWidth="1"/>
    <col min="5912" max="5914" width="10.5703125" style="440"/>
    <col min="5915" max="5915" width="10.140625" style="440" customWidth="1"/>
    <col min="5916" max="6144" width="10.5703125" style="440"/>
    <col min="6145" max="6152" width="0" style="440" hidden="1" customWidth="1"/>
    <col min="6153" max="6155" width="3.7109375" style="440" customWidth="1"/>
    <col min="6156" max="6156" width="12.7109375" style="440" customWidth="1"/>
    <col min="6157" max="6157" width="47.42578125" style="440" customWidth="1"/>
    <col min="6158" max="6161" width="0" style="440" hidden="1" customWidth="1"/>
    <col min="6162" max="6162" width="11.7109375" style="440" customWidth="1"/>
    <col min="6163" max="6163" width="6.42578125" style="440" bestFit="1" customWidth="1"/>
    <col min="6164" max="6164" width="11.7109375" style="440" customWidth="1"/>
    <col min="6165" max="6165" width="0" style="440" hidden="1" customWidth="1"/>
    <col min="6166" max="6166" width="3.7109375" style="440" customWidth="1"/>
    <col min="6167" max="6167" width="11.140625" style="440" bestFit="1" customWidth="1"/>
    <col min="6168" max="6170" width="10.5703125" style="440"/>
    <col min="6171" max="6171" width="10.140625" style="440" customWidth="1"/>
    <col min="6172" max="6400" width="10.5703125" style="440"/>
    <col min="6401" max="6408" width="0" style="440" hidden="1" customWidth="1"/>
    <col min="6409" max="6411" width="3.7109375" style="440" customWidth="1"/>
    <col min="6412" max="6412" width="12.7109375" style="440" customWidth="1"/>
    <col min="6413" max="6413" width="47.42578125" style="440" customWidth="1"/>
    <col min="6414" max="6417" width="0" style="440" hidden="1" customWidth="1"/>
    <col min="6418" max="6418" width="11.7109375" style="440" customWidth="1"/>
    <col min="6419" max="6419" width="6.42578125" style="440" bestFit="1" customWidth="1"/>
    <col min="6420" max="6420" width="11.7109375" style="440" customWidth="1"/>
    <col min="6421" max="6421" width="0" style="440" hidden="1" customWidth="1"/>
    <col min="6422" max="6422" width="3.7109375" style="440" customWidth="1"/>
    <col min="6423" max="6423" width="11.140625" style="440" bestFit="1" customWidth="1"/>
    <col min="6424" max="6426" width="10.5703125" style="440"/>
    <col min="6427" max="6427" width="10.140625" style="440" customWidth="1"/>
    <col min="6428" max="6656" width="10.5703125" style="440"/>
    <col min="6657" max="6664" width="0" style="440" hidden="1" customWidth="1"/>
    <col min="6665" max="6667" width="3.7109375" style="440" customWidth="1"/>
    <col min="6668" max="6668" width="12.7109375" style="440" customWidth="1"/>
    <col min="6669" max="6669" width="47.42578125" style="440" customWidth="1"/>
    <col min="6670" max="6673" width="0" style="440" hidden="1" customWidth="1"/>
    <col min="6674" max="6674" width="11.7109375" style="440" customWidth="1"/>
    <col min="6675" max="6675" width="6.42578125" style="440" bestFit="1" customWidth="1"/>
    <col min="6676" max="6676" width="11.7109375" style="440" customWidth="1"/>
    <col min="6677" max="6677" width="0" style="440" hidden="1" customWidth="1"/>
    <col min="6678" max="6678" width="3.7109375" style="440" customWidth="1"/>
    <col min="6679" max="6679" width="11.140625" style="440" bestFit="1" customWidth="1"/>
    <col min="6680" max="6682" width="10.5703125" style="440"/>
    <col min="6683" max="6683" width="10.140625" style="440" customWidth="1"/>
    <col min="6684" max="6912" width="10.5703125" style="440"/>
    <col min="6913" max="6920" width="0" style="440" hidden="1" customWidth="1"/>
    <col min="6921" max="6923" width="3.7109375" style="440" customWidth="1"/>
    <col min="6924" max="6924" width="12.7109375" style="440" customWidth="1"/>
    <col min="6925" max="6925" width="47.42578125" style="440" customWidth="1"/>
    <col min="6926" max="6929" width="0" style="440" hidden="1" customWidth="1"/>
    <col min="6930" max="6930" width="11.7109375" style="440" customWidth="1"/>
    <col min="6931" max="6931" width="6.42578125" style="440" bestFit="1" customWidth="1"/>
    <col min="6932" max="6932" width="11.7109375" style="440" customWidth="1"/>
    <col min="6933" max="6933" width="0" style="440" hidden="1" customWidth="1"/>
    <col min="6934" max="6934" width="3.7109375" style="440" customWidth="1"/>
    <col min="6935" max="6935" width="11.140625" style="440" bestFit="1" customWidth="1"/>
    <col min="6936" max="6938" width="10.5703125" style="440"/>
    <col min="6939" max="6939" width="10.140625" style="440" customWidth="1"/>
    <col min="6940" max="7168" width="10.5703125" style="440"/>
    <col min="7169" max="7176" width="0" style="440" hidden="1" customWidth="1"/>
    <col min="7177" max="7179" width="3.7109375" style="440" customWidth="1"/>
    <col min="7180" max="7180" width="12.7109375" style="440" customWidth="1"/>
    <col min="7181" max="7181" width="47.42578125" style="440" customWidth="1"/>
    <col min="7182" max="7185" width="0" style="440" hidden="1" customWidth="1"/>
    <col min="7186" max="7186" width="11.7109375" style="440" customWidth="1"/>
    <col min="7187" max="7187" width="6.42578125" style="440" bestFit="1" customWidth="1"/>
    <col min="7188" max="7188" width="11.7109375" style="440" customWidth="1"/>
    <col min="7189" max="7189" width="0" style="440" hidden="1" customWidth="1"/>
    <col min="7190" max="7190" width="3.7109375" style="440" customWidth="1"/>
    <col min="7191" max="7191" width="11.140625" style="440" bestFit="1" customWidth="1"/>
    <col min="7192" max="7194" width="10.5703125" style="440"/>
    <col min="7195" max="7195" width="10.140625" style="440" customWidth="1"/>
    <col min="7196" max="7424" width="10.5703125" style="440"/>
    <col min="7425" max="7432" width="0" style="440" hidden="1" customWidth="1"/>
    <col min="7433" max="7435" width="3.7109375" style="440" customWidth="1"/>
    <col min="7436" max="7436" width="12.7109375" style="440" customWidth="1"/>
    <col min="7437" max="7437" width="47.42578125" style="440" customWidth="1"/>
    <col min="7438" max="7441" width="0" style="440" hidden="1" customWidth="1"/>
    <col min="7442" max="7442" width="11.7109375" style="440" customWidth="1"/>
    <col min="7443" max="7443" width="6.42578125" style="440" bestFit="1" customWidth="1"/>
    <col min="7444" max="7444" width="11.7109375" style="440" customWidth="1"/>
    <col min="7445" max="7445" width="0" style="440" hidden="1" customWidth="1"/>
    <col min="7446" max="7446" width="3.7109375" style="440" customWidth="1"/>
    <col min="7447" max="7447" width="11.140625" style="440" bestFit="1" customWidth="1"/>
    <col min="7448" max="7450" width="10.5703125" style="440"/>
    <col min="7451" max="7451" width="10.140625" style="440" customWidth="1"/>
    <col min="7452" max="7680" width="10.5703125" style="440"/>
    <col min="7681" max="7688" width="0" style="440" hidden="1" customWidth="1"/>
    <col min="7689" max="7691" width="3.7109375" style="440" customWidth="1"/>
    <col min="7692" max="7692" width="12.7109375" style="440" customWidth="1"/>
    <col min="7693" max="7693" width="47.42578125" style="440" customWidth="1"/>
    <col min="7694" max="7697" width="0" style="440" hidden="1" customWidth="1"/>
    <col min="7698" max="7698" width="11.7109375" style="440" customWidth="1"/>
    <col min="7699" max="7699" width="6.42578125" style="440" bestFit="1" customWidth="1"/>
    <col min="7700" max="7700" width="11.7109375" style="440" customWidth="1"/>
    <col min="7701" max="7701" width="0" style="440" hidden="1" customWidth="1"/>
    <col min="7702" max="7702" width="3.7109375" style="440" customWidth="1"/>
    <col min="7703" max="7703" width="11.140625" style="440" bestFit="1" customWidth="1"/>
    <col min="7704" max="7706" width="10.5703125" style="440"/>
    <col min="7707" max="7707" width="10.140625" style="440" customWidth="1"/>
    <col min="7708" max="7936" width="10.5703125" style="440"/>
    <col min="7937" max="7944" width="0" style="440" hidden="1" customWidth="1"/>
    <col min="7945" max="7947" width="3.7109375" style="440" customWidth="1"/>
    <col min="7948" max="7948" width="12.7109375" style="440" customWidth="1"/>
    <col min="7949" max="7949" width="47.42578125" style="440" customWidth="1"/>
    <col min="7950" max="7953" width="0" style="440" hidden="1" customWidth="1"/>
    <col min="7954" max="7954" width="11.7109375" style="440" customWidth="1"/>
    <col min="7955" max="7955" width="6.42578125" style="440" bestFit="1" customWidth="1"/>
    <col min="7956" max="7956" width="11.7109375" style="440" customWidth="1"/>
    <col min="7957" max="7957" width="0" style="440" hidden="1" customWidth="1"/>
    <col min="7958" max="7958" width="3.7109375" style="440" customWidth="1"/>
    <col min="7959" max="7959" width="11.140625" style="440" bestFit="1" customWidth="1"/>
    <col min="7960" max="7962" width="10.5703125" style="440"/>
    <col min="7963" max="7963" width="10.140625" style="440" customWidth="1"/>
    <col min="7964" max="8192" width="10.5703125" style="440"/>
    <col min="8193" max="8200" width="0" style="440" hidden="1" customWidth="1"/>
    <col min="8201" max="8203" width="3.7109375" style="440" customWidth="1"/>
    <col min="8204" max="8204" width="12.7109375" style="440" customWidth="1"/>
    <col min="8205" max="8205" width="47.42578125" style="440" customWidth="1"/>
    <col min="8206" max="8209" width="0" style="440" hidden="1" customWidth="1"/>
    <col min="8210" max="8210" width="11.7109375" style="440" customWidth="1"/>
    <col min="8211" max="8211" width="6.42578125" style="440" bestFit="1" customWidth="1"/>
    <col min="8212" max="8212" width="11.7109375" style="440" customWidth="1"/>
    <col min="8213" max="8213" width="0" style="440" hidden="1" customWidth="1"/>
    <col min="8214" max="8214" width="3.7109375" style="440" customWidth="1"/>
    <col min="8215" max="8215" width="11.140625" style="440" bestFit="1" customWidth="1"/>
    <col min="8216" max="8218" width="10.5703125" style="440"/>
    <col min="8219" max="8219" width="10.140625" style="440" customWidth="1"/>
    <col min="8220" max="8448" width="10.5703125" style="440"/>
    <col min="8449" max="8456" width="0" style="440" hidden="1" customWidth="1"/>
    <col min="8457" max="8459" width="3.7109375" style="440" customWidth="1"/>
    <col min="8460" max="8460" width="12.7109375" style="440" customWidth="1"/>
    <col min="8461" max="8461" width="47.42578125" style="440" customWidth="1"/>
    <col min="8462" max="8465" width="0" style="440" hidden="1" customWidth="1"/>
    <col min="8466" max="8466" width="11.7109375" style="440" customWidth="1"/>
    <col min="8467" max="8467" width="6.42578125" style="440" bestFit="1" customWidth="1"/>
    <col min="8468" max="8468" width="11.7109375" style="440" customWidth="1"/>
    <col min="8469" max="8469" width="0" style="440" hidden="1" customWidth="1"/>
    <col min="8470" max="8470" width="3.7109375" style="440" customWidth="1"/>
    <col min="8471" max="8471" width="11.140625" style="440" bestFit="1" customWidth="1"/>
    <col min="8472" max="8474" width="10.5703125" style="440"/>
    <col min="8475" max="8475" width="10.140625" style="440" customWidth="1"/>
    <col min="8476" max="8704" width="10.5703125" style="440"/>
    <col min="8705" max="8712" width="0" style="440" hidden="1" customWidth="1"/>
    <col min="8713" max="8715" width="3.7109375" style="440" customWidth="1"/>
    <col min="8716" max="8716" width="12.7109375" style="440" customWidth="1"/>
    <col min="8717" max="8717" width="47.42578125" style="440" customWidth="1"/>
    <col min="8718" max="8721" width="0" style="440" hidden="1" customWidth="1"/>
    <col min="8722" max="8722" width="11.7109375" style="440" customWidth="1"/>
    <col min="8723" max="8723" width="6.42578125" style="440" bestFit="1" customWidth="1"/>
    <col min="8724" max="8724" width="11.7109375" style="440" customWidth="1"/>
    <col min="8725" max="8725" width="0" style="440" hidden="1" customWidth="1"/>
    <col min="8726" max="8726" width="3.7109375" style="440" customWidth="1"/>
    <col min="8727" max="8727" width="11.140625" style="440" bestFit="1" customWidth="1"/>
    <col min="8728" max="8730" width="10.5703125" style="440"/>
    <col min="8731" max="8731" width="10.140625" style="440" customWidth="1"/>
    <col min="8732" max="8960" width="10.5703125" style="440"/>
    <col min="8961" max="8968" width="0" style="440" hidden="1" customWidth="1"/>
    <col min="8969" max="8971" width="3.7109375" style="440" customWidth="1"/>
    <col min="8972" max="8972" width="12.7109375" style="440" customWidth="1"/>
    <col min="8973" max="8973" width="47.42578125" style="440" customWidth="1"/>
    <col min="8974" max="8977" width="0" style="440" hidden="1" customWidth="1"/>
    <col min="8978" max="8978" width="11.7109375" style="440" customWidth="1"/>
    <col min="8979" max="8979" width="6.42578125" style="440" bestFit="1" customWidth="1"/>
    <col min="8980" max="8980" width="11.7109375" style="440" customWidth="1"/>
    <col min="8981" max="8981" width="0" style="440" hidden="1" customWidth="1"/>
    <col min="8982" max="8982" width="3.7109375" style="440" customWidth="1"/>
    <col min="8983" max="8983" width="11.140625" style="440" bestFit="1" customWidth="1"/>
    <col min="8984" max="8986" width="10.5703125" style="440"/>
    <col min="8987" max="8987" width="10.140625" style="440" customWidth="1"/>
    <col min="8988" max="9216" width="10.5703125" style="440"/>
    <col min="9217" max="9224" width="0" style="440" hidden="1" customWidth="1"/>
    <col min="9225" max="9227" width="3.7109375" style="440" customWidth="1"/>
    <col min="9228" max="9228" width="12.7109375" style="440" customWidth="1"/>
    <col min="9229" max="9229" width="47.42578125" style="440" customWidth="1"/>
    <col min="9230" max="9233" width="0" style="440" hidden="1" customWidth="1"/>
    <col min="9234" max="9234" width="11.7109375" style="440" customWidth="1"/>
    <col min="9235" max="9235" width="6.42578125" style="440" bestFit="1" customWidth="1"/>
    <col min="9236" max="9236" width="11.7109375" style="440" customWidth="1"/>
    <col min="9237" max="9237" width="0" style="440" hidden="1" customWidth="1"/>
    <col min="9238" max="9238" width="3.7109375" style="440" customWidth="1"/>
    <col min="9239" max="9239" width="11.140625" style="440" bestFit="1" customWidth="1"/>
    <col min="9240" max="9242" width="10.5703125" style="440"/>
    <col min="9243" max="9243" width="10.140625" style="440" customWidth="1"/>
    <col min="9244" max="9472" width="10.5703125" style="440"/>
    <col min="9473" max="9480" width="0" style="440" hidden="1" customWidth="1"/>
    <col min="9481" max="9483" width="3.7109375" style="440" customWidth="1"/>
    <col min="9484" max="9484" width="12.7109375" style="440" customWidth="1"/>
    <col min="9485" max="9485" width="47.42578125" style="440" customWidth="1"/>
    <col min="9486" max="9489" width="0" style="440" hidden="1" customWidth="1"/>
    <col min="9490" max="9490" width="11.7109375" style="440" customWidth="1"/>
    <col min="9491" max="9491" width="6.42578125" style="440" bestFit="1" customWidth="1"/>
    <col min="9492" max="9492" width="11.7109375" style="440" customWidth="1"/>
    <col min="9493" max="9493" width="0" style="440" hidden="1" customWidth="1"/>
    <col min="9494" max="9494" width="3.7109375" style="440" customWidth="1"/>
    <col min="9495" max="9495" width="11.140625" style="440" bestFit="1" customWidth="1"/>
    <col min="9496" max="9498" width="10.5703125" style="440"/>
    <col min="9499" max="9499" width="10.140625" style="440" customWidth="1"/>
    <col min="9500" max="9728" width="10.5703125" style="440"/>
    <col min="9729" max="9736" width="0" style="440" hidden="1" customWidth="1"/>
    <col min="9737" max="9739" width="3.7109375" style="440" customWidth="1"/>
    <col min="9740" max="9740" width="12.7109375" style="440" customWidth="1"/>
    <col min="9741" max="9741" width="47.42578125" style="440" customWidth="1"/>
    <col min="9742" max="9745" width="0" style="440" hidden="1" customWidth="1"/>
    <col min="9746" max="9746" width="11.7109375" style="440" customWidth="1"/>
    <col min="9747" max="9747" width="6.42578125" style="440" bestFit="1" customWidth="1"/>
    <col min="9748" max="9748" width="11.7109375" style="440" customWidth="1"/>
    <col min="9749" max="9749" width="0" style="440" hidden="1" customWidth="1"/>
    <col min="9750" max="9750" width="3.7109375" style="440" customWidth="1"/>
    <col min="9751" max="9751" width="11.140625" style="440" bestFit="1" customWidth="1"/>
    <col min="9752" max="9754" width="10.5703125" style="440"/>
    <col min="9755" max="9755" width="10.140625" style="440" customWidth="1"/>
    <col min="9756" max="9984" width="10.5703125" style="440"/>
    <col min="9985" max="9992" width="0" style="440" hidden="1" customWidth="1"/>
    <col min="9993" max="9995" width="3.7109375" style="440" customWidth="1"/>
    <col min="9996" max="9996" width="12.7109375" style="440" customWidth="1"/>
    <col min="9997" max="9997" width="47.42578125" style="440" customWidth="1"/>
    <col min="9998" max="10001" width="0" style="440" hidden="1" customWidth="1"/>
    <col min="10002" max="10002" width="11.7109375" style="440" customWidth="1"/>
    <col min="10003" max="10003" width="6.42578125" style="440" bestFit="1" customWidth="1"/>
    <col min="10004" max="10004" width="11.7109375" style="440" customWidth="1"/>
    <col min="10005" max="10005" width="0" style="440" hidden="1" customWidth="1"/>
    <col min="10006" max="10006" width="3.7109375" style="440" customWidth="1"/>
    <col min="10007" max="10007" width="11.140625" style="440" bestFit="1" customWidth="1"/>
    <col min="10008" max="10010" width="10.5703125" style="440"/>
    <col min="10011" max="10011" width="10.140625" style="440" customWidth="1"/>
    <col min="10012" max="10240" width="10.5703125" style="440"/>
    <col min="10241" max="10248" width="0" style="440" hidden="1" customWidth="1"/>
    <col min="10249" max="10251" width="3.7109375" style="440" customWidth="1"/>
    <col min="10252" max="10252" width="12.7109375" style="440" customWidth="1"/>
    <col min="10253" max="10253" width="47.42578125" style="440" customWidth="1"/>
    <col min="10254" max="10257" width="0" style="440" hidden="1" customWidth="1"/>
    <col min="10258" max="10258" width="11.7109375" style="440" customWidth="1"/>
    <col min="10259" max="10259" width="6.42578125" style="440" bestFit="1" customWidth="1"/>
    <col min="10260" max="10260" width="11.7109375" style="440" customWidth="1"/>
    <col min="10261" max="10261" width="0" style="440" hidden="1" customWidth="1"/>
    <col min="10262" max="10262" width="3.7109375" style="440" customWidth="1"/>
    <col min="10263" max="10263" width="11.140625" style="440" bestFit="1" customWidth="1"/>
    <col min="10264" max="10266" width="10.5703125" style="440"/>
    <col min="10267" max="10267" width="10.140625" style="440" customWidth="1"/>
    <col min="10268" max="10496" width="10.5703125" style="440"/>
    <col min="10497" max="10504" width="0" style="440" hidden="1" customWidth="1"/>
    <col min="10505" max="10507" width="3.7109375" style="440" customWidth="1"/>
    <col min="10508" max="10508" width="12.7109375" style="440" customWidth="1"/>
    <col min="10509" max="10509" width="47.42578125" style="440" customWidth="1"/>
    <col min="10510" max="10513" width="0" style="440" hidden="1" customWidth="1"/>
    <col min="10514" max="10514" width="11.7109375" style="440" customWidth="1"/>
    <col min="10515" max="10515" width="6.42578125" style="440" bestFit="1" customWidth="1"/>
    <col min="10516" max="10516" width="11.7109375" style="440" customWidth="1"/>
    <col min="10517" max="10517" width="0" style="440" hidden="1" customWidth="1"/>
    <col min="10518" max="10518" width="3.7109375" style="440" customWidth="1"/>
    <col min="10519" max="10519" width="11.140625" style="440" bestFit="1" customWidth="1"/>
    <col min="10520" max="10522" width="10.5703125" style="440"/>
    <col min="10523" max="10523" width="10.140625" style="440" customWidth="1"/>
    <col min="10524" max="10752" width="10.5703125" style="440"/>
    <col min="10753" max="10760" width="0" style="440" hidden="1" customWidth="1"/>
    <col min="10761" max="10763" width="3.7109375" style="440" customWidth="1"/>
    <col min="10764" max="10764" width="12.7109375" style="440" customWidth="1"/>
    <col min="10765" max="10765" width="47.42578125" style="440" customWidth="1"/>
    <col min="10766" max="10769" width="0" style="440" hidden="1" customWidth="1"/>
    <col min="10770" max="10770" width="11.7109375" style="440" customWidth="1"/>
    <col min="10771" max="10771" width="6.42578125" style="440" bestFit="1" customWidth="1"/>
    <col min="10772" max="10772" width="11.7109375" style="440" customWidth="1"/>
    <col min="10773" max="10773" width="0" style="440" hidden="1" customWidth="1"/>
    <col min="10774" max="10774" width="3.7109375" style="440" customWidth="1"/>
    <col min="10775" max="10775" width="11.140625" style="440" bestFit="1" customWidth="1"/>
    <col min="10776" max="10778" width="10.5703125" style="440"/>
    <col min="10779" max="10779" width="10.140625" style="440" customWidth="1"/>
    <col min="10780" max="11008" width="10.5703125" style="440"/>
    <col min="11009" max="11016" width="0" style="440" hidden="1" customWidth="1"/>
    <col min="11017" max="11019" width="3.7109375" style="440" customWidth="1"/>
    <col min="11020" max="11020" width="12.7109375" style="440" customWidth="1"/>
    <col min="11021" max="11021" width="47.42578125" style="440" customWidth="1"/>
    <col min="11022" max="11025" width="0" style="440" hidden="1" customWidth="1"/>
    <col min="11026" max="11026" width="11.7109375" style="440" customWidth="1"/>
    <col min="11027" max="11027" width="6.42578125" style="440" bestFit="1" customWidth="1"/>
    <col min="11028" max="11028" width="11.7109375" style="440" customWidth="1"/>
    <col min="11029" max="11029" width="0" style="440" hidden="1" customWidth="1"/>
    <col min="11030" max="11030" width="3.7109375" style="440" customWidth="1"/>
    <col min="11031" max="11031" width="11.140625" style="440" bestFit="1" customWidth="1"/>
    <col min="11032" max="11034" width="10.5703125" style="440"/>
    <col min="11035" max="11035" width="10.140625" style="440" customWidth="1"/>
    <col min="11036" max="11264" width="10.5703125" style="440"/>
    <col min="11265" max="11272" width="0" style="440" hidden="1" customWidth="1"/>
    <col min="11273" max="11275" width="3.7109375" style="440" customWidth="1"/>
    <col min="11276" max="11276" width="12.7109375" style="440" customWidth="1"/>
    <col min="11277" max="11277" width="47.42578125" style="440" customWidth="1"/>
    <col min="11278" max="11281" width="0" style="440" hidden="1" customWidth="1"/>
    <col min="11282" max="11282" width="11.7109375" style="440" customWidth="1"/>
    <col min="11283" max="11283" width="6.42578125" style="440" bestFit="1" customWidth="1"/>
    <col min="11284" max="11284" width="11.7109375" style="440" customWidth="1"/>
    <col min="11285" max="11285" width="0" style="440" hidden="1" customWidth="1"/>
    <col min="11286" max="11286" width="3.7109375" style="440" customWidth="1"/>
    <col min="11287" max="11287" width="11.140625" style="440" bestFit="1" customWidth="1"/>
    <col min="11288" max="11290" width="10.5703125" style="440"/>
    <col min="11291" max="11291" width="10.140625" style="440" customWidth="1"/>
    <col min="11292" max="11520" width="10.5703125" style="440"/>
    <col min="11521" max="11528" width="0" style="440" hidden="1" customWidth="1"/>
    <col min="11529" max="11531" width="3.7109375" style="440" customWidth="1"/>
    <col min="11532" max="11532" width="12.7109375" style="440" customWidth="1"/>
    <col min="11533" max="11533" width="47.42578125" style="440" customWidth="1"/>
    <col min="11534" max="11537" width="0" style="440" hidden="1" customWidth="1"/>
    <col min="11538" max="11538" width="11.7109375" style="440" customWidth="1"/>
    <col min="11539" max="11539" width="6.42578125" style="440" bestFit="1" customWidth="1"/>
    <col min="11540" max="11540" width="11.7109375" style="440" customWidth="1"/>
    <col min="11541" max="11541" width="0" style="440" hidden="1" customWidth="1"/>
    <col min="11542" max="11542" width="3.7109375" style="440" customWidth="1"/>
    <col min="11543" max="11543" width="11.140625" style="440" bestFit="1" customWidth="1"/>
    <col min="11544" max="11546" width="10.5703125" style="440"/>
    <col min="11547" max="11547" width="10.140625" style="440" customWidth="1"/>
    <col min="11548" max="11776" width="10.5703125" style="440"/>
    <col min="11777" max="11784" width="0" style="440" hidden="1" customWidth="1"/>
    <col min="11785" max="11787" width="3.7109375" style="440" customWidth="1"/>
    <col min="11788" max="11788" width="12.7109375" style="440" customWidth="1"/>
    <col min="11789" max="11789" width="47.42578125" style="440" customWidth="1"/>
    <col min="11790" max="11793" width="0" style="440" hidden="1" customWidth="1"/>
    <col min="11794" max="11794" width="11.7109375" style="440" customWidth="1"/>
    <col min="11795" max="11795" width="6.42578125" style="440" bestFit="1" customWidth="1"/>
    <col min="11796" max="11796" width="11.7109375" style="440" customWidth="1"/>
    <col min="11797" max="11797" width="0" style="440" hidden="1" customWidth="1"/>
    <col min="11798" max="11798" width="3.7109375" style="440" customWidth="1"/>
    <col min="11799" max="11799" width="11.140625" style="440" bestFit="1" customWidth="1"/>
    <col min="11800" max="11802" width="10.5703125" style="440"/>
    <col min="11803" max="11803" width="10.140625" style="440" customWidth="1"/>
    <col min="11804" max="12032" width="10.5703125" style="440"/>
    <col min="12033" max="12040" width="0" style="440" hidden="1" customWidth="1"/>
    <col min="12041" max="12043" width="3.7109375" style="440" customWidth="1"/>
    <col min="12044" max="12044" width="12.7109375" style="440" customWidth="1"/>
    <col min="12045" max="12045" width="47.42578125" style="440" customWidth="1"/>
    <col min="12046" max="12049" width="0" style="440" hidden="1" customWidth="1"/>
    <col min="12050" max="12050" width="11.7109375" style="440" customWidth="1"/>
    <col min="12051" max="12051" width="6.42578125" style="440" bestFit="1" customWidth="1"/>
    <col min="12052" max="12052" width="11.7109375" style="440" customWidth="1"/>
    <col min="12053" max="12053" width="0" style="440" hidden="1" customWidth="1"/>
    <col min="12054" max="12054" width="3.7109375" style="440" customWidth="1"/>
    <col min="12055" max="12055" width="11.140625" style="440" bestFit="1" customWidth="1"/>
    <col min="12056" max="12058" width="10.5703125" style="440"/>
    <col min="12059" max="12059" width="10.140625" style="440" customWidth="1"/>
    <col min="12060" max="12288" width="10.5703125" style="440"/>
    <col min="12289" max="12296" width="0" style="440" hidden="1" customWidth="1"/>
    <col min="12297" max="12299" width="3.7109375" style="440" customWidth="1"/>
    <col min="12300" max="12300" width="12.7109375" style="440" customWidth="1"/>
    <col min="12301" max="12301" width="47.42578125" style="440" customWidth="1"/>
    <col min="12302" max="12305" width="0" style="440" hidden="1" customWidth="1"/>
    <col min="12306" max="12306" width="11.7109375" style="440" customWidth="1"/>
    <col min="12307" max="12307" width="6.42578125" style="440" bestFit="1" customWidth="1"/>
    <col min="12308" max="12308" width="11.7109375" style="440" customWidth="1"/>
    <col min="12309" max="12309" width="0" style="440" hidden="1" customWidth="1"/>
    <col min="12310" max="12310" width="3.7109375" style="440" customWidth="1"/>
    <col min="12311" max="12311" width="11.140625" style="440" bestFit="1" customWidth="1"/>
    <col min="12312" max="12314" width="10.5703125" style="440"/>
    <col min="12315" max="12315" width="10.140625" style="440" customWidth="1"/>
    <col min="12316" max="12544" width="10.5703125" style="440"/>
    <col min="12545" max="12552" width="0" style="440" hidden="1" customWidth="1"/>
    <col min="12553" max="12555" width="3.7109375" style="440" customWidth="1"/>
    <col min="12556" max="12556" width="12.7109375" style="440" customWidth="1"/>
    <col min="12557" max="12557" width="47.42578125" style="440" customWidth="1"/>
    <col min="12558" max="12561" width="0" style="440" hidden="1" customWidth="1"/>
    <col min="12562" max="12562" width="11.7109375" style="440" customWidth="1"/>
    <col min="12563" max="12563" width="6.42578125" style="440" bestFit="1" customWidth="1"/>
    <col min="12564" max="12564" width="11.7109375" style="440" customWidth="1"/>
    <col min="12565" max="12565" width="0" style="440" hidden="1" customWidth="1"/>
    <col min="12566" max="12566" width="3.7109375" style="440" customWidth="1"/>
    <col min="12567" max="12567" width="11.140625" style="440" bestFit="1" customWidth="1"/>
    <col min="12568" max="12570" width="10.5703125" style="440"/>
    <col min="12571" max="12571" width="10.140625" style="440" customWidth="1"/>
    <col min="12572" max="12800" width="10.5703125" style="440"/>
    <col min="12801" max="12808" width="0" style="440" hidden="1" customWidth="1"/>
    <col min="12809" max="12811" width="3.7109375" style="440" customWidth="1"/>
    <col min="12812" max="12812" width="12.7109375" style="440" customWidth="1"/>
    <col min="12813" max="12813" width="47.42578125" style="440" customWidth="1"/>
    <col min="12814" max="12817" width="0" style="440" hidden="1" customWidth="1"/>
    <col min="12818" max="12818" width="11.7109375" style="440" customWidth="1"/>
    <col min="12819" max="12819" width="6.42578125" style="440" bestFit="1" customWidth="1"/>
    <col min="12820" max="12820" width="11.7109375" style="440" customWidth="1"/>
    <col min="12821" max="12821" width="0" style="440" hidden="1" customWidth="1"/>
    <col min="12822" max="12822" width="3.7109375" style="440" customWidth="1"/>
    <col min="12823" max="12823" width="11.140625" style="440" bestFit="1" customWidth="1"/>
    <col min="12824" max="12826" width="10.5703125" style="440"/>
    <col min="12827" max="12827" width="10.140625" style="440" customWidth="1"/>
    <col min="12828" max="13056" width="10.5703125" style="440"/>
    <col min="13057" max="13064" width="0" style="440" hidden="1" customWidth="1"/>
    <col min="13065" max="13067" width="3.7109375" style="440" customWidth="1"/>
    <col min="13068" max="13068" width="12.7109375" style="440" customWidth="1"/>
    <col min="13069" max="13069" width="47.42578125" style="440" customWidth="1"/>
    <col min="13070" max="13073" width="0" style="440" hidden="1" customWidth="1"/>
    <col min="13074" max="13074" width="11.7109375" style="440" customWidth="1"/>
    <col min="13075" max="13075" width="6.42578125" style="440" bestFit="1" customWidth="1"/>
    <col min="13076" max="13076" width="11.7109375" style="440" customWidth="1"/>
    <col min="13077" max="13077" width="0" style="440" hidden="1" customWidth="1"/>
    <col min="13078" max="13078" width="3.7109375" style="440" customWidth="1"/>
    <col min="13079" max="13079" width="11.140625" style="440" bestFit="1" customWidth="1"/>
    <col min="13080" max="13082" width="10.5703125" style="440"/>
    <col min="13083" max="13083" width="10.140625" style="440" customWidth="1"/>
    <col min="13084" max="13312" width="10.5703125" style="440"/>
    <col min="13313" max="13320" width="0" style="440" hidden="1" customWidth="1"/>
    <col min="13321" max="13323" width="3.7109375" style="440" customWidth="1"/>
    <col min="13324" max="13324" width="12.7109375" style="440" customWidth="1"/>
    <col min="13325" max="13325" width="47.42578125" style="440" customWidth="1"/>
    <col min="13326" max="13329" width="0" style="440" hidden="1" customWidth="1"/>
    <col min="13330" max="13330" width="11.7109375" style="440" customWidth="1"/>
    <col min="13331" max="13331" width="6.42578125" style="440" bestFit="1" customWidth="1"/>
    <col min="13332" max="13332" width="11.7109375" style="440" customWidth="1"/>
    <col min="13333" max="13333" width="0" style="440" hidden="1" customWidth="1"/>
    <col min="13334" max="13334" width="3.7109375" style="440" customWidth="1"/>
    <col min="13335" max="13335" width="11.140625" style="440" bestFit="1" customWidth="1"/>
    <col min="13336" max="13338" width="10.5703125" style="440"/>
    <col min="13339" max="13339" width="10.140625" style="440" customWidth="1"/>
    <col min="13340" max="13568" width="10.5703125" style="440"/>
    <col min="13569" max="13576" width="0" style="440" hidden="1" customWidth="1"/>
    <col min="13577" max="13579" width="3.7109375" style="440" customWidth="1"/>
    <col min="13580" max="13580" width="12.7109375" style="440" customWidth="1"/>
    <col min="13581" max="13581" width="47.42578125" style="440" customWidth="1"/>
    <col min="13582" max="13585" width="0" style="440" hidden="1" customWidth="1"/>
    <col min="13586" max="13586" width="11.7109375" style="440" customWidth="1"/>
    <col min="13587" max="13587" width="6.42578125" style="440" bestFit="1" customWidth="1"/>
    <col min="13588" max="13588" width="11.7109375" style="440" customWidth="1"/>
    <col min="13589" max="13589" width="0" style="440" hidden="1" customWidth="1"/>
    <col min="13590" max="13590" width="3.7109375" style="440" customWidth="1"/>
    <col min="13591" max="13591" width="11.140625" style="440" bestFit="1" customWidth="1"/>
    <col min="13592" max="13594" width="10.5703125" style="440"/>
    <col min="13595" max="13595" width="10.140625" style="440" customWidth="1"/>
    <col min="13596" max="13824" width="10.5703125" style="440"/>
    <col min="13825" max="13832" width="0" style="440" hidden="1" customWidth="1"/>
    <col min="13833" max="13835" width="3.7109375" style="440" customWidth="1"/>
    <col min="13836" max="13836" width="12.7109375" style="440" customWidth="1"/>
    <col min="13837" max="13837" width="47.42578125" style="440" customWidth="1"/>
    <col min="13838" max="13841" width="0" style="440" hidden="1" customWidth="1"/>
    <col min="13842" max="13842" width="11.7109375" style="440" customWidth="1"/>
    <col min="13843" max="13843" width="6.42578125" style="440" bestFit="1" customWidth="1"/>
    <col min="13844" max="13844" width="11.7109375" style="440" customWidth="1"/>
    <col min="13845" max="13845" width="0" style="440" hidden="1" customWidth="1"/>
    <col min="13846" max="13846" width="3.7109375" style="440" customWidth="1"/>
    <col min="13847" max="13847" width="11.140625" style="440" bestFit="1" customWidth="1"/>
    <col min="13848" max="13850" width="10.5703125" style="440"/>
    <col min="13851" max="13851" width="10.140625" style="440" customWidth="1"/>
    <col min="13852" max="14080" width="10.5703125" style="440"/>
    <col min="14081" max="14088" width="0" style="440" hidden="1" customWidth="1"/>
    <col min="14089" max="14091" width="3.7109375" style="440" customWidth="1"/>
    <col min="14092" max="14092" width="12.7109375" style="440" customWidth="1"/>
    <col min="14093" max="14093" width="47.42578125" style="440" customWidth="1"/>
    <col min="14094" max="14097" width="0" style="440" hidden="1" customWidth="1"/>
    <col min="14098" max="14098" width="11.7109375" style="440" customWidth="1"/>
    <col min="14099" max="14099" width="6.42578125" style="440" bestFit="1" customWidth="1"/>
    <col min="14100" max="14100" width="11.7109375" style="440" customWidth="1"/>
    <col min="14101" max="14101" width="0" style="440" hidden="1" customWidth="1"/>
    <col min="14102" max="14102" width="3.7109375" style="440" customWidth="1"/>
    <col min="14103" max="14103" width="11.140625" style="440" bestFit="1" customWidth="1"/>
    <col min="14104" max="14106" width="10.5703125" style="440"/>
    <col min="14107" max="14107" width="10.140625" style="440" customWidth="1"/>
    <col min="14108" max="14336" width="10.5703125" style="440"/>
    <col min="14337" max="14344" width="0" style="440" hidden="1" customWidth="1"/>
    <col min="14345" max="14347" width="3.7109375" style="440" customWidth="1"/>
    <col min="14348" max="14348" width="12.7109375" style="440" customWidth="1"/>
    <col min="14349" max="14349" width="47.42578125" style="440" customWidth="1"/>
    <col min="14350" max="14353" width="0" style="440" hidden="1" customWidth="1"/>
    <col min="14354" max="14354" width="11.7109375" style="440" customWidth="1"/>
    <col min="14355" max="14355" width="6.42578125" style="440" bestFit="1" customWidth="1"/>
    <col min="14356" max="14356" width="11.7109375" style="440" customWidth="1"/>
    <col min="14357" max="14357" width="0" style="440" hidden="1" customWidth="1"/>
    <col min="14358" max="14358" width="3.7109375" style="440" customWidth="1"/>
    <col min="14359" max="14359" width="11.140625" style="440" bestFit="1" customWidth="1"/>
    <col min="14360" max="14362" width="10.5703125" style="440"/>
    <col min="14363" max="14363" width="10.140625" style="440" customWidth="1"/>
    <col min="14364" max="14592" width="10.5703125" style="440"/>
    <col min="14593" max="14600" width="0" style="440" hidden="1" customWidth="1"/>
    <col min="14601" max="14603" width="3.7109375" style="440" customWidth="1"/>
    <col min="14604" max="14604" width="12.7109375" style="440" customWidth="1"/>
    <col min="14605" max="14605" width="47.42578125" style="440" customWidth="1"/>
    <col min="14606" max="14609" width="0" style="440" hidden="1" customWidth="1"/>
    <col min="14610" max="14610" width="11.7109375" style="440" customWidth="1"/>
    <col min="14611" max="14611" width="6.42578125" style="440" bestFit="1" customWidth="1"/>
    <col min="14612" max="14612" width="11.7109375" style="440" customWidth="1"/>
    <col min="14613" max="14613" width="0" style="440" hidden="1" customWidth="1"/>
    <col min="14614" max="14614" width="3.7109375" style="440" customWidth="1"/>
    <col min="14615" max="14615" width="11.140625" style="440" bestFit="1" customWidth="1"/>
    <col min="14616" max="14618" width="10.5703125" style="440"/>
    <col min="14619" max="14619" width="10.140625" style="440" customWidth="1"/>
    <col min="14620" max="14848" width="10.5703125" style="440"/>
    <col min="14849" max="14856" width="0" style="440" hidden="1" customWidth="1"/>
    <col min="14857" max="14859" width="3.7109375" style="440" customWidth="1"/>
    <col min="14860" max="14860" width="12.7109375" style="440" customWidth="1"/>
    <col min="14861" max="14861" width="47.42578125" style="440" customWidth="1"/>
    <col min="14862" max="14865" width="0" style="440" hidden="1" customWidth="1"/>
    <col min="14866" max="14866" width="11.7109375" style="440" customWidth="1"/>
    <col min="14867" max="14867" width="6.42578125" style="440" bestFit="1" customWidth="1"/>
    <col min="14868" max="14868" width="11.7109375" style="440" customWidth="1"/>
    <col min="14869" max="14869" width="0" style="440" hidden="1" customWidth="1"/>
    <col min="14870" max="14870" width="3.7109375" style="440" customWidth="1"/>
    <col min="14871" max="14871" width="11.140625" style="440" bestFit="1" customWidth="1"/>
    <col min="14872" max="14874" width="10.5703125" style="440"/>
    <col min="14875" max="14875" width="10.140625" style="440" customWidth="1"/>
    <col min="14876" max="15104" width="10.5703125" style="440"/>
    <col min="15105" max="15112" width="0" style="440" hidden="1" customWidth="1"/>
    <col min="15113" max="15115" width="3.7109375" style="440" customWidth="1"/>
    <col min="15116" max="15116" width="12.7109375" style="440" customWidth="1"/>
    <col min="15117" max="15117" width="47.42578125" style="440" customWidth="1"/>
    <col min="15118" max="15121" width="0" style="440" hidden="1" customWidth="1"/>
    <col min="15122" max="15122" width="11.7109375" style="440" customWidth="1"/>
    <col min="15123" max="15123" width="6.42578125" style="440" bestFit="1" customWidth="1"/>
    <col min="15124" max="15124" width="11.7109375" style="440" customWidth="1"/>
    <col min="15125" max="15125" width="0" style="440" hidden="1" customWidth="1"/>
    <col min="15126" max="15126" width="3.7109375" style="440" customWidth="1"/>
    <col min="15127" max="15127" width="11.140625" style="440" bestFit="1" customWidth="1"/>
    <col min="15128" max="15130" width="10.5703125" style="440"/>
    <col min="15131" max="15131" width="10.140625" style="440" customWidth="1"/>
    <col min="15132" max="15360" width="10.5703125" style="440"/>
    <col min="15361" max="15368" width="0" style="440" hidden="1" customWidth="1"/>
    <col min="15369" max="15371" width="3.7109375" style="440" customWidth="1"/>
    <col min="15372" max="15372" width="12.7109375" style="440" customWidth="1"/>
    <col min="15373" max="15373" width="47.42578125" style="440" customWidth="1"/>
    <col min="15374" max="15377" width="0" style="440" hidden="1" customWidth="1"/>
    <col min="15378" max="15378" width="11.7109375" style="440" customWidth="1"/>
    <col min="15379" max="15379" width="6.42578125" style="440" bestFit="1" customWidth="1"/>
    <col min="15380" max="15380" width="11.7109375" style="440" customWidth="1"/>
    <col min="15381" max="15381" width="0" style="440" hidden="1" customWidth="1"/>
    <col min="15382" max="15382" width="3.7109375" style="440" customWidth="1"/>
    <col min="15383" max="15383" width="11.140625" style="440" bestFit="1" customWidth="1"/>
    <col min="15384" max="15386" width="10.5703125" style="440"/>
    <col min="15387" max="15387" width="10.140625" style="440" customWidth="1"/>
    <col min="15388" max="15616" width="10.5703125" style="440"/>
    <col min="15617" max="15624" width="0" style="440" hidden="1" customWidth="1"/>
    <col min="15625" max="15627" width="3.7109375" style="440" customWidth="1"/>
    <col min="15628" max="15628" width="12.7109375" style="440" customWidth="1"/>
    <col min="15629" max="15629" width="47.42578125" style="440" customWidth="1"/>
    <col min="15630" max="15633" width="0" style="440" hidden="1" customWidth="1"/>
    <col min="15634" max="15634" width="11.7109375" style="440" customWidth="1"/>
    <col min="15635" max="15635" width="6.42578125" style="440" bestFit="1" customWidth="1"/>
    <col min="15636" max="15636" width="11.7109375" style="440" customWidth="1"/>
    <col min="15637" max="15637" width="0" style="440" hidden="1" customWidth="1"/>
    <col min="15638" max="15638" width="3.7109375" style="440" customWidth="1"/>
    <col min="15639" max="15639" width="11.140625" style="440" bestFit="1" customWidth="1"/>
    <col min="15640" max="15642" width="10.5703125" style="440"/>
    <col min="15643" max="15643" width="10.140625" style="440" customWidth="1"/>
    <col min="15644" max="15872" width="10.5703125" style="440"/>
    <col min="15873" max="15880" width="0" style="440" hidden="1" customWidth="1"/>
    <col min="15881" max="15883" width="3.7109375" style="440" customWidth="1"/>
    <col min="15884" max="15884" width="12.7109375" style="440" customWidth="1"/>
    <col min="15885" max="15885" width="47.42578125" style="440" customWidth="1"/>
    <col min="15886" max="15889" width="0" style="440" hidden="1" customWidth="1"/>
    <col min="15890" max="15890" width="11.7109375" style="440" customWidth="1"/>
    <col min="15891" max="15891" width="6.42578125" style="440" bestFit="1" customWidth="1"/>
    <col min="15892" max="15892" width="11.7109375" style="440" customWidth="1"/>
    <col min="15893" max="15893" width="0" style="440" hidden="1" customWidth="1"/>
    <col min="15894" max="15894" width="3.7109375" style="440" customWidth="1"/>
    <col min="15895" max="15895" width="11.140625" style="440" bestFit="1" customWidth="1"/>
    <col min="15896" max="15898" width="10.5703125" style="440"/>
    <col min="15899" max="15899" width="10.140625" style="440" customWidth="1"/>
    <col min="15900" max="16128" width="10.5703125" style="440"/>
    <col min="16129" max="16136" width="0" style="440" hidden="1" customWidth="1"/>
    <col min="16137" max="16139" width="3.7109375" style="440" customWidth="1"/>
    <col min="16140" max="16140" width="12.7109375" style="440" customWidth="1"/>
    <col min="16141" max="16141" width="47.42578125" style="440" customWidth="1"/>
    <col min="16142" max="16145" width="0" style="440" hidden="1" customWidth="1"/>
    <col min="16146" max="16146" width="11.7109375" style="440" customWidth="1"/>
    <col min="16147" max="16147" width="6.42578125" style="440" bestFit="1" customWidth="1"/>
    <col min="16148" max="16148" width="11.7109375" style="440" customWidth="1"/>
    <col min="16149" max="16149" width="0" style="440" hidden="1" customWidth="1"/>
    <col min="16150" max="16150" width="3.7109375" style="440" customWidth="1"/>
    <col min="16151" max="16151" width="11.140625" style="440" bestFit="1" customWidth="1"/>
    <col min="16152" max="16154" width="10.5703125" style="440"/>
    <col min="16155" max="16155" width="10.140625" style="440" customWidth="1"/>
    <col min="16156" max="16384" width="10.5703125" style="440"/>
  </cols>
  <sheetData>
    <row r="1" spans="1:34" hidden="1"/>
    <row r="2" spans="1:34" hidden="1"/>
    <row r="3" spans="1:34" hidden="1"/>
    <row r="4" spans="1:34" ht="3.1" customHeight="1">
      <c r="J4" s="445"/>
      <c r="K4" s="445"/>
      <c r="L4" s="441"/>
      <c r="M4" s="441"/>
      <c r="N4" s="441"/>
      <c r="O4" s="448"/>
      <c r="P4" s="448"/>
      <c r="Q4" s="448"/>
      <c r="R4" s="448"/>
      <c r="S4" s="448"/>
      <c r="T4" s="448"/>
      <c r="U4" s="441"/>
    </row>
    <row r="5" spans="1:34" ht="22.6" customHeight="1">
      <c r="J5" s="445"/>
      <c r="K5" s="445"/>
      <c r="L5" s="1299" t="s">
        <v>611</v>
      </c>
      <c r="M5" s="1299"/>
      <c r="N5" s="1299"/>
      <c r="O5" s="1299"/>
      <c r="P5" s="1299"/>
      <c r="Q5" s="1299"/>
      <c r="R5" s="1299"/>
      <c r="S5" s="1299"/>
      <c r="T5" s="1299"/>
      <c r="U5" s="461"/>
    </row>
    <row r="6" spans="1:34" ht="3.1" customHeight="1">
      <c r="J6" s="445"/>
      <c r="K6" s="445"/>
      <c r="L6" s="441"/>
      <c r="M6" s="441"/>
      <c r="N6" s="441"/>
      <c r="O6" s="444"/>
      <c r="P6" s="444"/>
      <c r="Q6" s="444"/>
      <c r="R6" s="444"/>
      <c r="S6" s="444"/>
      <c r="T6" s="444"/>
      <c r="U6" s="441"/>
    </row>
    <row r="7" spans="1:34" s="740" customFormat="1" ht="4.75" hidden="1">
      <c r="A7" s="1115"/>
      <c r="B7" s="1115"/>
      <c r="C7" s="1115"/>
      <c r="D7" s="1115"/>
      <c r="E7" s="1115"/>
      <c r="F7" s="1115"/>
      <c r="G7" s="1115"/>
      <c r="H7" s="1115"/>
      <c r="L7" s="1166"/>
      <c r="M7" s="1040"/>
      <c r="O7" s="1310"/>
      <c r="P7" s="1310"/>
      <c r="Q7" s="1310"/>
      <c r="R7" s="1310"/>
      <c r="S7" s="1310"/>
      <c r="T7" s="1310"/>
      <c r="U7" s="774"/>
      <c r="V7" s="774"/>
      <c r="X7" s="1115"/>
      <c r="Y7" s="1115"/>
      <c r="Z7" s="1115"/>
      <c r="AA7" s="1115"/>
      <c r="AB7" s="1115"/>
    </row>
    <row r="8" spans="1:34" s="455" customFormat="1" ht="23.1">
      <c r="G8" s="454"/>
      <c r="H8" s="454"/>
      <c r="L8" s="463"/>
      <c r="M8" s="580" t="str">
        <f>"Дата подачи заявления об "&amp;IF(datePr_ch="","утверждении","изменении") &amp; " тарифов"</f>
        <v>Дата подачи заявления об утверждении тарифов</v>
      </c>
      <c r="N8" s="1119"/>
      <c r="O8" s="1311" t="str">
        <f>IF(datePr_ch="",IF(datePr="","",datePr),datePr_ch)</f>
        <v>27.04.2023</v>
      </c>
      <c r="P8" s="1311"/>
      <c r="Q8" s="1311"/>
      <c r="R8" s="1311"/>
      <c r="S8" s="1311"/>
      <c r="T8" s="1311"/>
      <c r="U8" s="629"/>
      <c r="X8" s="469"/>
      <c r="Y8" s="469"/>
      <c r="Z8" s="469"/>
      <c r="AA8" s="469"/>
      <c r="AB8" s="469"/>
      <c r="AC8" s="469"/>
      <c r="AD8" s="469"/>
      <c r="AE8" s="469"/>
      <c r="AF8" s="469"/>
      <c r="AG8" s="469"/>
      <c r="AH8" s="469"/>
    </row>
    <row r="9" spans="1:34" s="455" customFormat="1" ht="23.1">
      <c r="G9" s="454"/>
      <c r="H9" s="454"/>
      <c r="L9" s="516"/>
      <c r="M9" s="580" t="str">
        <f>"Номер подачи заявления об "&amp;IF(numberPr_ch="","утверждении","изменении") &amp; " тарифов"</f>
        <v>Номер подачи заявления об утверждении тарифов</v>
      </c>
      <c r="N9" s="1119"/>
      <c r="O9" s="1311" t="str">
        <f>IF(numberPr_ch="",IF(numberPr="","",numberPr),numberPr_ch)</f>
        <v>130Т</v>
      </c>
      <c r="P9" s="1311"/>
      <c r="Q9" s="1311"/>
      <c r="R9" s="1311"/>
      <c r="S9" s="1311"/>
      <c r="T9" s="1311"/>
      <c r="U9" s="629"/>
      <c r="X9" s="469"/>
      <c r="Y9" s="469"/>
      <c r="Z9" s="469"/>
      <c r="AA9" s="469"/>
      <c r="AB9" s="469"/>
      <c r="AC9" s="469"/>
      <c r="AD9" s="469"/>
      <c r="AE9" s="469"/>
      <c r="AF9" s="469"/>
      <c r="AG9" s="469"/>
      <c r="AH9" s="469"/>
    </row>
    <row r="10" spans="1:34" s="740" customFormat="1" ht="4.75" hidden="1">
      <c r="A10" s="1115"/>
      <c r="B10" s="1115"/>
      <c r="C10" s="1115"/>
      <c r="D10" s="1115"/>
      <c r="E10" s="1115"/>
      <c r="F10" s="1115"/>
      <c r="G10" s="1115"/>
      <c r="H10" s="1115"/>
      <c r="L10" s="1166"/>
      <c r="M10" s="1040"/>
      <c r="O10" s="1310"/>
      <c r="P10" s="1310"/>
      <c r="Q10" s="1310"/>
      <c r="R10" s="1310"/>
      <c r="S10" s="1310"/>
      <c r="T10" s="1310"/>
      <c r="U10" s="774"/>
      <c r="V10" s="774"/>
      <c r="X10" s="1115"/>
      <c r="Y10" s="1115"/>
      <c r="Z10" s="1115"/>
      <c r="AA10" s="1115"/>
      <c r="AB10" s="1115"/>
    </row>
    <row r="11" spans="1:34" s="455" customFormat="1" ht="11.55" hidden="1">
      <c r="G11" s="454"/>
      <c r="H11" s="454"/>
      <c r="L11" s="1300"/>
      <c r="M11" s="1300"/>
      <c r="N11" s="452"/>
      <c r="O11" s="1328"/>
      <c r="P11" s="1328"/>
      <c r="Q11" s="1328"/>
      <c r="R11" s="1328"/>
      <c r="S11" s="1328"/>
      <c r="T11" s="1328"/>
      <c r="U11" s="467" t="s">
        <v>366</v>
      </c>
      <c r="X11" s="469"/>
      <c r="Y11" s="469"/>
      <c r="Z11" s="469"/>
      <c r="AA11" s="469"/>
      <c r="AB11" s="469"/>
      <c r="AC11" s="469"/>
      <c r="AD11" s="469"/>
      <c r="AE11" s="469"/>
      <c r="AF11" s="469"/>
      <c r="AG11" s="469"/>
      <c r="AH11" s="469"/>
    </row>
    <row r="12" spans="1:34">
      <c r="J12" s="445"/>
      <c r="K12" s="445"/>
      <c r="L12" s="441"/>
      <c r="M12" s="441"/>
      <c r="N12" s="441"/>
      <c r="O12" s="1326"/>
      <c r="P12" s="1326"/>
      <c r="Q12" s="1326"/>
      <c r="R12" s="1326"/>
      <c r="S12" s="1326"/>
      <c r="T12" s="1326"/>
      <c r="U12" s="1326"/>
    </row>
    <row r="13" spans="1:34">
      <c r="J13" s="445"/>
      <c r="K13" s="445"/>
      <c r="L13" s="1232" t="s">
        <v>440</v>
      </c>
      <c r="M13" s="1232"/>
      <c r="N13" s="1232"/>
      <c r="O13" s="1232"/>
      <c r="P13" s="1232"/>
      <c r="Q13" s="1232"/>
      <c r="R13" s="1232"/>
      <c r="S13" s="1232"/>
      <c r="T13" s="1232"/>
      <c r="U13" s="1232"/>
      <c r="V13" s="1232"/>
      <c r="W13" s="1232" t="s">
        <v>441</v>
      </c>
    </row>
    <row r="14" spans="1:34" ht="14.3" customHeight="1">
      <c r="J14" s="445"/>
      <c r="K14" s="445"/>
      <c r="L14" s="1315" t="s">
        <v>87</v>
      </c>
      <c r="M14" s="1315" t="s">
        <v>597</v>
      </c>
      <c r="N14" s="485"/>
      <c r="O14" s="1284" t="s">
        <v>599</v>
      </c>
      <c r="P14" s="1285"/>
      <c r="Q14" s="1285"/>
      <c r="R14" s="1285"/>
      <c r="S14" s="1285"/>
      <c r="T14" s="1286"/>
      <c r="U14" s="1287" t="s">
        <v>334</v>
      </c>
      <c r="V14" s="1312" t="s">
        <v>269</v>
      </c>
      <c r="W14" s="1232"/>
    </row>
    <row r="15" spans="1:34" s="487" customFormat="1" ht="14.3" customHeight="1">
      <c r="G15" s="495"/>
      <c r="H15" s="495"/>
      <c r="I15" s="495"/>
      <c r="J15" s="493"/>
      <c r="K15" s="493"/>
      <c r="L15" s="1315"/>
      <c r="M15" s="1315"/>
      <c r="N15" s="485"/>
      <c r="O15" s="1290" t="s">
        <v>573</v>
      </c>
      <c r="P15" s="1292" t="s">
        <v>265</v>
      </c>
      <c r="Q15" s="1293"/>
      <c r="R15" s="1295" t="s">
        <v>610</v>
      </c>
      <c r="S15" s="1295"/>
      <c r="T15" s="1296"/>
      <c r="U15" s="1288"/>
      <c r="V15" s="1313"/>
      <c r="W15" s="1232"/>
      <c r="X15" s="548"/>
      <c r="Y15" s="548"/>
      <c r="Z15" s="548"/>
      <c r="AA15" s="548"/>
      <c r="AB15" s="548"/>
      <c r="AC15" s="548"/>
      <c r="AD15" s="548"/>
      <c r="AE15" s="548"/>
      <c r="AF15" s="548"/>
      <c r="AG15" s="548"/>
      <c r="AH15" s="548"/>
    </row>
    <row r="16" spans="1:34" ht="34.65">
      <c r="J16" s="445"/>
      <c r="K16" s="445"/>
      <c r="L16" s="1315"/>
      <c r="M16" s="1315"/>
      <c r="N16" s="484"/>
      <c r="O16" s="1291"/>
      <c r="P16" s="499" t="s">
        <v>665</v>
      </c>
      <c r="Q16" s="499" t="s">
        <v>666</v>
      </c>
      <c r="R16" s="500" t="s">
        <v>268</v>
      </c>
      <c r="S16" s="1297" t="s">
        <v>267</v>
      </c>
      <c r="T16" s="1298"/>
      <c r="U16" s="1289"/>
      <c r="V16" s="1314"/>
      <c r="W16" s="1232"/>
    </row>
    <row r="17" spans="1:34">
      <c r="J17" s="445"/>
      <c r="K17" s="453">
        <v>1</v>
      </c>
      <c r="L17" s="442" t="s">
        <v>88</v>
      </c>
      <c r="M17" s="442" t="s">
        <v>47</v>
      </c>
      <c r="N17" s="460" t="s">
        <v>47</v>
      </c>
      <c r="O17" s="451">
        <f ca="1">OFFSET(O17,0,-1)+1</f>
        <v>3</v>
      </c>
      <c r="P17" s="451">
        <f ca="1">OFFSET(P17,0,-1)+1</f>
        <v>4</v>
      </c>
      <c r="Q17" s="451">
        <f ca="1">OFFSET(Q17,0,-1)+1</f>
        <v>5</v>
      </c>
      <c r="R17" s="451">
        <f ca="1">OFFSET(R17,0,-1)+1</f>
        <v>6</v>
      </c>
      <c r="S17" s="1279">
        <f ca="1">OFFSET(S17,0,-1)+1</f>
        <v>7</v>
      </c>
      <c r="T17" s="1279"/>
      <c r="U17" s="451">
        <f ca="1">OFFSET(U17,0,-2)+1</f>
        <v>8</v>
      </c>
      <c r="V17" s="459">
        <f ca="1">OFFSET(V17,0,-1)</f>
        <v>8</v>
      </c>
      <c r="W17" s="451">
        <f ca="1">OFFSET(W17,0,-1)+1</f>
        <v>9</v>
      </c>
    </row>
    <row r="18" spans="1:34" ht="23.1">
      <c r="A18" s="1301">
        <v>1</v>
      </c>
      <c r="B18" s="882"/>
      <c r="C18" s="882"/>
      <c r="D18" s="882"/>
      <c r="E18" s="883"/>
      <c r="F18" s="884"/>
      <c r="G18" s="884"/>
      <c r="H18" s="884"/>
      <c r="I18" s="885"/>
      <c r="J18" s="880"/>
      <c r="K18" s="887"/>
      <c r="L18" s="556">
        <f>mergeValue(A18)</f>
        <v>1</v>
      </c>
      <c r="M18" s="604" t="s">
        <v>18</v>
      </c>
      <c r="N18" s="543"/>
      <c r="O18" s="1323"/>
      <c r="P18" s="1323"/>
      <c r="Q18" s="1323"/>
      <c r="R18" s="1323"/>
      <c r="S18" s="1323"/>
      <c r="T18" s="1323"/>
      <c r="U18" s="1323"/>
      <c r="V18" s="1323"/>
      <c r="W18" s="1123" t="s">
        <v>713</v>
      </c>
    </row>
    <row r="19" spans="1:34" ht="23.1">
      <c r="A19" s="1301"/>
      <c r="B19" s="1301">
        <v>1</v>
      </c>
      <c r="C19" s="882"/>
      <c r="D19" s="882"/>
      <c r="E19" s="884"/>
      <c r="F19" s="884"/>
      <c r="G19" s="884"/>
      <c r="H19" s="884"/>
      <c r="I19" s="879"/>
      <c r="J19" s="878"/>
      <c r="K19" s="881"/>
      <c r="L19" s="556" t="str">
        <f>mergeValue(A19) &amp;"."&amp; mergeValue(B19)</f>
        <v>1.1</v>
      </c>
      <c r="M19" s="510" t="s">
        <v>14</v>
      </c>
      <c r="N19" s="543"/>
      <c r="O19" s="1323"/>
      <c r="P19" s="1323"/>
      <c r="Q19" s="1323"/>
      <c r="R19" s="1323"/>
      <c r="S19" s="1323"/>
      <c r="T19" s="1323"/>
      <c r="U19" s="1323"/>
      <c r="V19" s="1323"/>
      <c r="W19" s="1123" t="s">
        <v>454</v>
      </c>
    </row>
    <row r="20" spans="1:34" ht="23.1">
      <c r="A20" s="1301"/>
      <c r="B20" s="1301"/>
      <c r="C20" s="1301">
        <v>1</v>
      </c>
      <c r="D20" s="882"/>
      <c r="E20" s="884"/>
      <c r="F20" s="884"/>
      <c r="G20" s="884"/>
      <c r="H20" s="884"/>
      <c r="I20" s="886"/>
      <c r="J20" s="878"/>
      <c r="K20" s="881"/>
      <c r="L20" s="556" t="str">
        <f>mergeValue(A20) &amp;"."&amp; mergeValue(B20)&amp;"."&amp; mergeValue(C20)</f>
        <v>1.1.1</v>
      </c>
      <c r="M20" s="511" t="s">
        <v>6</v>
      </c>
      <c r="N20" s="543"/>
      <c r="O20" s="1323"/>
      <c r="P20" s="1323"/>
      <c r="Q20" s="1323"/>
      <c r="R20" s="1323"/>
      <c r="S20" s="1323"/>
      <c r="T20" s="1323"/>
      <c r="U20" s="1323"/>
      <c r="V20" s="1323"/>
      <c r="W20" s="1123" t="s">
        <v>595</v>
      </c>
    </row>
    <row r="21" spans="1:34" ht="23.1">
      <c r="A21" s="1301"/>
      <c r="B21" s="1301"/>
      <c r="C21" s="1301"/>
      <c r="D21" s="1301">
        <v>1</v>
      </c>
      <c r="E21" s="884"/>
      <c r="F21" s="884"/>
      <c r="G21" s="884"/>
      <c r="H21" s="884"/>
      <c r="I21" s="886"/>
      <c r="J21" s="878"/>
      <c r="K21" s="881"/>
      <c r="L21" s="556" t="str">
        <f>mergeValue(A21) &amp;"."&amp; mergeValue(B21)&amp;"."&amp; mergeValue(C21)&amp;"."&amp; mergeValue(D21)</f>
        <v>1.1.1.1</v>
      </c>
      <c r="M21" s="512" t="s">
        <v>20</v>
      </c>
      <c r="N21" s="543"/>
      <c r="O21" s="1323"/>
      <c r="P21" s="1323"/>
      <c r="Q21" s="1323"/>
      <c r="R21" s="1323"/>
      <c r="S21" s="1323"/>
      <c r="T21" s="1323"/>
      <c r="U21" s="1323"/>
      <c r="V21" s="1323"/>
      <c r="W21" s="1123" t="s">
        <v>596</v>
      </c>
    </row>
    <row r="22" spans="1:34" ht="11.25" hidden="1" customHeight="1">
      <c r="A22" s="1301"/>
      <c r="B22" s="1301"/>
      <c r="C22" s="1301"/>
      <c r="D22" s="1301"/>
      <c r="E22" s="1301">
        <v>1</v>
      </c>
      <c r="F22" s="884"/>
      <c r="G22" s="884"/>
      <c r="H22" s="882">
        <v>1</v>
      </c>
      <c r="I22" s="1301">
        <v>1</v>
      </c>
      <c r="J22" s="884"/>
      <c r="K22" s="889"/>
      <c r="L22" s="556"/>
      <c r="M22" s="518"/>
      <c r="N22" s="544"/>
      <c r="O22" s="594"/>
      <c r="P22" s="594"/>
      <c r="Q22" s="594"/>
      <c r="R22" s="594"/>
      <c r="S22" s="594"/>
      <c r="T22" s="594"/>
      <c r="U22" s="594"/>
      <c r="V22" s="472"/>
      <c r="W22" s="1084"/>
    </row>
    <row r="23" spans="1:34" ht="46.2">
      <c r="A23" s="1301"/>
      <c r="B23" s="1301"/>
      <c r="C23" s="1301"/>
      <c r="D23" s="1301"/>
      <c r="E23" s="1301"/>
      <c r="F23" s="1301">
        <v>1</v>
      </c>
      <c r="G23" s="882"/>
      <c r="H23" s="882"/>
      <c r="I23" s="1301"/>
      <c r="J23" s="1301">
        <v>1</v>
      </c>
      <c r="K23" s="890"/>
      <c r="L23" s="556" t="str">
        <f>mergeValue(A23) &amp;"."&amp; mergeValue(B23)&amp;"."&amp; mergeValue(C23)&amp;"."&amp; mergeValue(D23)&amp;"."&amp;  mergeValue(F23)</f>
        <v>1.1.1.1.1</v>
      </c>
      <c r="M23" s="519" t="s">
        <v>8</v>
      </c>
      <c r="N23" s="544"/>
      <c r="O23" s="1303"/>
      <c r="P23" s="1303"/>
      <c r="Q23" s="1303"/>
      <c r="R23" s="1303"/>
      <c r="S23" s="1303"/>
      <c r="T23" s="1303"/>
      <c r="U23" s="1303"/>
      <c r="V23" s="1303"/>
      <c r="W23" s="1123" t="s">
        <v>715</v>
      </c>
      <c r="Y23" s="468" t="str">
        <f>strCheckUnique(Z23:Z26)</f>
        <v/>
      </c>
      <c r="AA23" s="468"/>
    </row>
    <row r="24" spans="1:34" ht="99" customHeight="1">
      <c r="A24" s="1301"/>
      <c r="B24" s="1301"/>
      <c r="C24" s="1301"/>
      <c r="D24" s="1301"/>
      <c r="E24" s="1301"/>
      <c r="F24" s="1301"/>
      <c r="G24" s="882">
        <v>1</v>
      </c>
      <c r="H24" s="882"/>
      <c r="I24" s="1301"/>
      <c r="J24" s="1301"/>
      <c r="K24" s="890">
        <v>1</v>
      </c>
      <c r="L24" s="556" t="str">
        <f>mergeValue(A24) &amp;"."&amp; mergeValue(B24)&amp;"."&amp; mergeValue(C24)&amp;"."&amp; mergeValue(D24)&amp;"."&amp; mergeValue(F24)&amp;"."&amp; mergeValue(G24)</f>
        <v>1.1.1.1.1.1</v>
      </c>
      <c r="M24" s="1082"/>
      <c r="N24" s="549"/>
      <c r="O24" s="526"/>
      <c r="P24" s="526"/>
      <c r="Q24" s="1034"/>
      <c r="R24" s="1280"/>
      <c r="S24" s="1282" t="s">
        <v>80</v>
      </c>
      <c r="T24" s="1280"/>
      <c r="U24" s="1282" t="s">
        <v>81</v>
      </c>
      <c r="V24" s="541"/>
      <c r="W24" s="1307" t="s">
        <v>728</v>
      </c>
      <c r="X24" s="464" t="str">
        <f>strCheckDate(O25:V25)</f>
        <v/>
      </c>
      <c r="Y24" s="468"/>
      <c r="Z24" s="468" t="str">
        <f>IF(M24="","",M24 )</f>
        <v/>
      </c>
      <c r="AA24" s="468"/>
      <c r="AB24" s="468"/>
      <c r="AC24" s="468"/>
    </row>
    <row r="25" spans="1:34" ht="11.55" hidden="1">
      <c r="A25" s="1301"/>
      <c r="B25" s="1301"/>
      <c r="C25" s="1301"/>
      <c r="D25" s="1301"/>
      <c r="E25" s="1301"/>
      <c r="F25" s="1301"/>
      <c r="G25" s="882"/>
      <c r="H25" s="882"/>
      <c r="I25" s="1301"/>
      <c r="J25" s="1301"/>
      <c r="K25" s="890"/>
      <c r="L25" s="563"/>
      <c r="M25" s="609"/>
      <c r="N25" s="549"/>
      <c r="O25" s="526"/>
      <c r="P25" s="526"/>
      <c r="Q25" s="547" t="str">
        <f>R24 &amp; "-" &amp; T24</f>
        <v>-</v>
      </c>
      <c r="R25" s="1281"/>
      <c r="S25" s="1282"/>
      <c r="T25" s="1281"/>
      <c r="U25" s="1282"/>
      <c r="V25" s="541"/>
      <c r="W25" s="1308"/>
    </row>
    <row r="26" spans="1:34" s="439" customFormat="1" ht="14.95" customHeight="1">
      <c r="A26" s="1301"/>
      <c r="B26" s="1301"/>
      <c r="C26" s="1301"/>
      <c r="D26" s="1301"/>
      <c r="E26" s="1301"/>
      <c r="F26" s="1301"/>
      <c r="G26" s="884"/>
      <c r="H26" s="882"/>
      <c r="I26" s="1301"/>
      <c r="J26" s="1301"/>
      <c r="K26" s="889"/>
      <c r="L26" s="502"/>
      <c r="M26" s="520" t="s">
        <v>23</v>
      </c>
      <c r="N26" s="515"/>
      <c r="O26" s="509"/>
      <c r="P26" s="509"/>
      <c r="Q26" s="509"/>
      <c r="R26" s="536"/>
      <c r="S26" s="528"/>
      <c r="T26" s="527"/>
      <c r="U26" s="515"/>
      <c r="V26" s="524"/>
      <c r="W26" s="1309"/>
      <c r="X26" s="465"/>
      <c r="Y26" s="465"/>
      <c r="Z26" s="465"/>
      <c r="AA26" s="465"/>
      <c r="AB26" s="465"/>
      <c r="AC26" s="465"/>
      <c r="AD26" s="465"/>
      <c r="AE26" s="465"/>
      <c r="AF26" s="465"/>
      <c r="AG26" s="465"/>
      <c r="AH26" s="465"/>
    </row>
    <row r="27" spans="1:34" s="439" customFormat="1" ht="14.95" customHeight="1">
      <c r="A27" s="1301"/>
      <c r="B27" s="1301"/>
      <c r="C27" s="1301"/>
      <c r="D27" s="1301"/>
      <c r="E27" s="1301"/>
      <c r="F27" s="884"/>
      <c r="G27" s="884"/>
      <c r="H27" s="882"/>
      <c r="I27" s="1301"/>
      <c r="J27" s="884"/>
      <c r="K27" s="889"/>
      <c r="L27" s="502"/>
      <c r="M27" s="515" t="s">
        <v>9</v>
      </c>
      <c r="N27" s="514"/>
      <c r="O27" s="509"/>
      <c r="P27" s="509"/>
      <c r="Q27" s="509"/>
      <c r="R27" s="536"/>
      <c r="S27" s="528"/>
      <c r="T27" s="527"/>
      <c r="U27" s="514"/>
      <c r="V27" s="528"/>
      <c r="W27" s="524"/>
      <c r="X27" s="465"/>
      <c r="Y27" s="465"/>
      <c r="Z27" s="465"/>
      <c r="AA27" s="465"/>
      <c r="AB27" s="465"/>
      <c r="AC27" s="465"/>
      <c r="AD27" s="465"/>
      <c r="AE27" s="465"/>
      <c r="AF27" s="465"/>
      <c r="AG27" s="465"/>
      <c r="AH27" s="465"/>
    </row>
    <row r="28" spans="1:34" s="439" customFormat="1" ht="0.2" customHeight="1">
      <c r="A28" s="1301"/>
      <c r="B28" s="1301"/>
      <c r="C28" s="1301"/>
      <c r="D28" s="1301"/>
      <c r="E28" s="888"/>
      <c r="F28" s="884"/>
      <c r="G28" s="884"/>
      <c r="H28" s="884"/>
      <c r="I28" s="880"/>
      <c r="J28" s="877"/>
      <c r="K28" s="887"/>
      <c r="L28" s="502"/>
      <c r="M28" s="515"/>
      <c r="N28" s="513"/>
      <c r="O28" s="509"/>
      <c r="P28" s="509"/>
      <c r="Q28" s="509"/>
      <c r="R28" s="536"/>
      <c r="S28" s="528"/>
      <c r="T28" s="527"/>
      <c r="U28" s="513"/>
      <c r="V28" s="528"/>
      <c r="W28" s="524"/>
      <c r="X28" s="465"/>
      <c r="Y28" s="465"/>
      <c r="Z28" s="465"/>
      <c r="AA28" s="465"/>
      <c r="AB28" s="465"/>
      <c r="AC28" s="465"/>
      <c r="AD28" s="465"/>
      <c r="AE28" s="465"/>
      <c r="AF28" s="465"/>
      <c r="AG28" s="465"/>
      <c r="AH28" s="465"/>
    </row>
    <row r="29" spans="1:34" s="439" customFormat="1" ht="14.95" customHeight="1">
      <c r="A29" s="1301"/>
      <c r="B29" s="1301"/>
      <c r="C29" s="1301"/>
      <c r="D29" s="888"/>
      <c r="E29" s="888"/>
      <c r="F29" s="884"/>
      <c r="G29" s="884"/>
      <c r="H29" s="884"/>
      <c r="I29" s="880"/>
      <c r="J29" s="877"/>
      <c r="K29" s="887"/>
      <c r="L29" s="502"/>
      <c r="M29" s="514" t="s">
        <v>15</v>
      </c>
      <c r="N29" s="513"/>
      <c r="O29" s="509"/>
      <c r="P29" s="509"/>
      <c r="Q29" s="509"/>
      <c r="R29" s="536"/>
      <c r="S29" s="528"/>
      <c r="T29" s="527"/>
      <c r="U29" s="513"/>
      <c r="V29" s="528"/>
      <c r="W29" s="524"/>
      <c r="X29" s="465"/>
      <c r="Y29" s="465"/>
      <c r="Z29" s="465"/>
      <c r="AA29" s="465"/>
      <c r="AB29" s="465"/>
      <c r="AC29" s="465"/>
      <c r="AD29" s="465"/>
      <c r="AE29" s="465"/>
      <c r="AF29" s="465"/>
      <c r="AG29" s="465"/>
      <c r="AH29" s="465"/>
    </row>
    <row r="30" spans="1:34" s="439" customFormat="1" ht="14.95" customHeight="1">
      <c r="A30" s="1301"/>
      <c r="B30" s="1301"/>
      <c r="C30" s="888"/>
      <c r="D30" s="888"/>
      <c r="E30" s="888"/>
      <c r="F30" s="888"/>
      <c r="G30" s="893"/>
      <c r="H30" s="880"/>
      <c r="I30" s="891"/>
      <c r="J30" s="877"/>
      <c r="K30" s="892"/>
      <c r="L30" s="502"/>
      <c r="M30" s="513" t="s">
        <v>16</v>
      </c>
      <c r="N30" s="513"/>
      <c r="O30" s="509"/>
      <c r="P30" s="509"/>
      <c r="Q30" s="509"/>
      <c r="R30" s="536"/>
      <c r="S30" s="528"/>
      <c r="T30" s="527"/>
      <c r="U30" s="513"/>
      <c r="V30" s="528"/>
      <c r="W30" s="524"/>
      <c r="X30" s="465"/>
      <c r="Y30" s="465"/>
      <c r="Z30" s="465"/>
      <c r="AA30" s="465"/>
      <c r="AB30" s="465"/>
      <c r="AC30" s="465"/>
      <c r="AD30" s="465"/>
      <c r="AE30" s="465"/>
      <c r="AF30" s="465"/>
      <c r="AG30" s="465"/>
      <c r="AH30" s="465"/>
    </row>
    <row r="31" spans="1:34" s="439" customFormat="1" ht="14.95" customHeight="1">
      <c r="A31" s="1301"/>
      <c r="B31" s="888"/>
      <c r="C31" s="888"/>
      <c r="D31" s="888"/>
      <c r="E31" s="888"/>
      <c r="F31" s="888"/>
      <c r="G31" s="893"/>
      <c r="H31" s="880"/>
      <c r="I31" s="880"/>
      <c r="J31" s="877"/>
      <c r="K31" s="887"/>
      <c r="L31" s="502"/>
      <c r="M31" s="522" t="s">
        <v>17</v>
      </c>
      <c r="N31" s="513"/>
      <c r="O31" s="509"/>
      <c r="P31" s="509"/>
      <c r="Q31" s="509"/>
      <c r="R31" s="536"/>
      <c r="S31" s="528"/>
      <c r="T31" s="527"/>
      <c r="U31" s="513"/>
      <c r="V31" s="528"/>
      <c r="W31" s="524"/>
      <c r="X31" s="465"/>
      <c r="Y31" s="465"/>
      <c r="Z31" s="465"/>
      <c r="AA31" s="465"/>
      <c r="AB31" s="465"/>
      <c r="AC31" s="465"/>
      <c r="AD31" s="465"/>
      <c r="AE31" s="465"/>
      <c r="AF31" s="465"/>
      <c r="AG31" s="465"/>
      <c r="AH31" s="465"/>
    </row>
    <row r="32" spans="1:34" s="439" customFormat="1" ht="14.95" customHeight="1">
      <c r="A32" s="876"/>
      <c r="B32" s="876"/>
      <c r="C32" s="876"/>
      <c r="D32" s="876"/>
      <c r="E32" s="876"/>
      <c r="F32" s="876"/>
      <c r="G32" s="876"/>
      <c r="H32" s="876"/>
      <c r="I32" s="876"/>
      <c r="J32" s="876"/>
      <c r="K32" s="876"/>
      <c r="L32" s="456"/>
      <c r="M32" s="529" t="s">
        <v>303</v>
      </c>
      <c r="N32" s="513"/>
      <c r="O32" s="509"/>
      <c r="P32" s="509"/>
      <c r="Q32" s="509"/>
      <c r="R32" s="536"/>
      <c r="S32" s="528"/>
      <c r="T32" s="527"/>
      <c r="U32" s="513"/>
      <c r="V32" s="528"/>
      <c r="W32" s="524"/>
      <c r="X32" s="465"/>
      <c r="Y32" s="465"/>
      <c r="Z32" s="465"/>
      <c r="AA32" s="465"/>
      <c r="AB32" s="465"/>
      <c r="AC32" s="465"/>
      <c r="AD32" s="465"/>
      <c r="AE32" s="465"/>
      <c r="AF32" s="465"/>
      <c r="AG32" s="465"/>
      <c r="AH32" s="465"/>
    </row>
    <row r="33" spans="12:23" ht="3.1" customHeight="1">
      <c r="L33" s="449"/>
      <c r="M33" s="449"/>
      <c r="N33" s="449"/>
      <c r="O33" s="449"/>
      <c r="P33" s="449"/>
      <c r="Q33" s="449"/>
      <c r="R33" s="449"/>
      <c r="S33" s="449"/>
      <c r="T33" s="449"/>
      <c r="U33" s="449"/>
    </row>
    <row r="34" spans="12:23" ht="123.8" customHeight="1">
      <c r="L34" s="1">
        <v>1</v>
      </c>
      <c r="M34" s="1273" t="s">
        <v>729</v>
      </c>
      <c r="N34" s="1273"/>
      <c r="O34" s="1273"/>
      <c r="P34" s="1273"/>
      <c r="Q34" s="1273"/>
      <c r="R34" s="1273"/>
      <c r="S34" s="1273"/>
      <c r="T34" s="1273"/>
      <c r="U34" s="1273"/>
      <c r="V34" s="1273"/>
      <c r="W34" s="1273"/>
    </row>
  </sheetData>
  <sheetProtection password="FA9C" sheet="1" objects="1" scenarios="1" formatColumns="0" formatRows="0"/>
  <dataConsolidate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3.6"/>
  <cols>
    <col min="1" max="1" width="3.7109375" style="554" hidden="1" customWidth="1"/>
    <col min="2" max="4" width="3.7109375" style="548" hidden="1" customWidth="1"/>
    <col min="5" max="5" width="3.7109375" style="494" customWidth="1"/>
    <col min="6" max="6" width="9.7109375" style="487" customWidth="1"/>
    <col min="7" max="7" width="37.7109375" style="487" customWidth="1"/>
    <col min="8" max="8" width="66.85546875" style="487" customWidth="1"/>
    <col min="9" max="9" width="115.7109375" style="487" customWidth="1"/>
    <col min="10" max="11" width="10.5703125" style="548"/>
    <col min="12" max="12" width="11.140625" style="548" customWidth="1"/>
    <col min="13" max="20" width="10.5703125" style="548"/>
    <col min="21" max="16384" width="10.5703125" style="487"/>
  </cols>
  <sheetData>
    <row r="1" spans="1:20" ht="3.1" customHeight="1">
      <c r="A1" s="554" t="s">
        <v>177</v>
      </c>
    </row>
    <row r="2" spans="1:20" ht="23.1">
      <c r="F2" s="1274" t="s">
        <v>465</v>
      </c>
      <c r="G2" s="1275"/>
      <c r="H2" s="1276"/>
      <c r="I2" s="603"/>
    </row>
    <row r="3" spans="1:20" ht="3.1" customHeight="1"/>
    <row r="4" spans="1:20" s="533" customFormat="1" ht="11.55">
      <c r="A4" s="553"/>
      <c r="B4" s="553"/>
      <c r="C4" s="553"/>
      <c r="D4" s="553"/>
      <c r="F4" s="1232" t="s">
        <v>440</v>
      </c>
      <c r="G4" s="1232"/>
      <c r="H4" s="1232"/>
      <c r="I4" s="1277" t="s">
        <v>441</v>
      </c>
      <c r="J4" s="553"/>
      <c r="K4" s="553"/>
      <c r="L4" s="553"/>
      <c r="M4" s="553"/>
      <c r="N4" s="553"/>
      <c r="O4" s="553"/>
      <c r="P4" s="553"/>
      <c r="Q4" s="553"/>
      <c r="R4" s="553"/>
      <c r="S4" s="553"/>
      <c r="T4" s="553"/>
    </row>
    <row r="5" spans="1:20" s="533" customFormat="1" ht="11.25" customHeight="1">
      <c r="A5" s="553"/>
      <c r="B5" s="553"/>
      <c r="C5" s="553"/>
      <c r="D5" s="553"/>
      <c r="F5" s="569" t="s">
        <v>87</v>
      </c>
      <c r="G5" s="581" t="s">
        <v>443</v>
      </c>
      <c r="H5" s="568" t="s">
        <v>434</v>
      </c>
      <c r="I5" s="1277"/>
      <c r="J5" s="553"/>
      <c r="K5" s="553"/>
      <c r="L5" s="553"/>
      <c r="M5" s="553"/>
      <c r="N5" s="553"/>
      <c r="O5" s="553"/>
      <c r="P5" s="553"/>
      <c r="Q5" s="553"/>
      <c r="R5" s="553"/>
      <c r="S5" s="553"/>
      <c r="T5" s="553"/>
    </row>
    <row r="6" spans="1:20" s="533" customFormat="1" ht="12.1" customHeight="1">
      <c r="A6" s="553"/>
      <c r="B6" s="553"/>
      <c r="C6" s="553"/>
      <c r="D6" s="553"/>
      <c r="F6" s="570" t="s">
        <v>88</v>
      </c>
      <c r="G6" s="572">
        <v>2</v>
      </c>
      <c r="H6" s="573">
        <v>3</v>
      </c>
      <c r="I6" s="571">
        <v>4</v>
      </c>
      <c r="J6" s="553">
        <v>4</v>
      </c>
      <c r="K6" s="553"/>
      <c r="L6" s="553"/>
      <c r="M6" s="553"/>
      <c r="N6" s="553"/>
      <c r="O6" s="553"/>
      <c r="P6" s="553"/>
      <c r="Q6" s="553"/>
      <c r="R6" s="553"/>
      <c r="S6" s="553"/>
      <c r="T6" s="553"/>
    </row>
    <row r="7" spans="1:20" s="533" customFormat="1" ht="19.05">
      <c r="A7" s="553"/>
      <c r="B7" s="553"/>
      <c r="C7" s="553"/>
      <c r="D7" s="553"/>
      <c r="F7" s="579">
        <v>1</v>
      </c>
      <c r="G7" s="595" t="s">
        <v>466</v>
      </c>
      <c r="H7" s="567" t="str">
        <f>IF(dateCh="","",dateCh)</f>
        <v>02.05.2023</v>
      </c>
      <c r="I7" s="544" t="s">
        <v>467</v>
      </c>
      <c r="J7" s="578"/>
      <c r="K7" s="553"/>
      <c r="L7" s="553"/>
      <c r="M7" s="553"/>
      <c r="N7" s="553"/>
      <c r="O7" s="553"/>
      <c r="P7" s="553"/>
      <c r="Q7" s="553"/>
      <c r="R7" s="553"/>
      <c r="S7" s="553"/>
      <c r="T7" s="553"/>
    </row>
    <row r="8" spans="1:20" s="533" customFormat="1" ht="46.2">
      <c r="A8" s="1278">
        <v>1</v>
      </c>
      <c r="B8" s="553"/>
      <c r="C8" s="553"/>
      <c r="D8" s="553"/>
      <c r="F8" s="579" t="str">
        <f>"2." &amp;mergeValue(A8)</f>
        <v>2.1</v>
      </c>
      <c r="G8" s="595" t="s">
        <v>468</v>
      </c>
      <c r="H8" s="567"/>
      <c r="I8" s="544" t="s">
        <v>563</v>
      </c>
      <c r="J8" s="578"/>
      <c r="K8" s="553"/>
      <c r="L8" s="553"/>
      <c r="M8" s="553"/>
      <c r="N8" s="553"/>
      <c r="O8" s="553"/>
      <c r="P8" s="553"/>
      <c r="Q8" s="553"/>
      <c r="R8" s="553"/>
      <c r="S8" s="553"/>
      <c r="T8" s="553"/>
    </row>
    <row r="9" spans="1:20" s="533" customFormat="1" ht="23.1">
      <c r="A9" s="1278"/>
      <c r="B9" s="553"/>
      <c r="C9" s="553"/>
      <c r="D9" s="553"/>
      <c r="F9" s="579" t="str">
        <f>"3." &amp;mergeValue(A9)</f>
        <v>3.1</v>
      </c>
      <c r="G9" s="595" t="s">
        <v>469</v>
      </c>
      <c r="H9" s="567"/>
      <c r="I9" s="544" t="s">
        <v>561</v>
      </c>
      <c r="J9" s="578"/>
      <c r="K9" s="553"/>
      <c r="L9" s="553"/>
      <c r="M9" s="553"/>
      <c r="N9" s="553"/>
      <c r="O9" s="553"/>
      <c r="P9" s="553"/>
      <c r="Q9" s="553"/>
      <c r="R9" s="553"/>
      <c r="S9" s="553"/>
      <c r="T9" s="553"/>
    </row>
    <row r="10" spans="1:20" s="533" customFormat="1" ht="23.1">
      <c r="A10" s="1278"/>
      <c r="B10" s="553"/>
      <c r="C10" s="553"/>
      <c r="D10" s="553"/>
      <c r="F10" s="579" t="str">
        <f>"4."&amp;mergeValue(A10)</f>
        <v>4.1</v>
      </c>
      <c r="G10" s="595" t="s">
        <v>470</v>
      </c>
      <c r="H10" s="568" t="s">
        <v>444</v>
      </c>
      <c r="I10" s="544"/>
      <c r="J10" s="578"/>
      <c r="K10" s="553"/>
      <c r="L10" s="553"/>
      <c r="M10" s="553"/>
      <c r="N10" s="553"/>
      <c r="O10" s="553"/>
      <c r="P10" s="553"/>
      <c r="Q10" s="553"/>
      <c r="R10" s="553"/>
      <c r="S10" s="553"/>
      <c r="T10" s="553"/>
    </row>
    <row r="11" spans="1:20" s="533" customFormat="1" ht="19.05">
      <c r="A11" s="1278"/>
      <c r="B11" s="1278">
        <v>1</v>
      </c>
      <c r="C11" s="586"/>
      <c r="D11" s="586"/>
      <c r="F11" s="579" t="str">
        <f>"4."&amp;mergeValue(A11) &amp;"."&amp;mergeValue(B11)</f>
        <v>4.1.1</v>
      </c>
      <c r="G11" s="574" t="s">
        <v>565</v>
      </c>
      <c r="H11" s="567" t="str">
        <f>IF(region_name="","",region_name)</f>
        <v>Курганская область</v>
      </c>
      <c r="I11" s="544" t="s">
        <v>473</v>
      </c>
      <c r="J11" s="578"/>
      <c r="K11" s="553"/>
      <c r="L11" s="553"/>
      <c r="M11" s="553"/>
      <c r="N11" s="553"/>
      <c r="O11" s="553"/>
      <c r="P11" s="553"/>
      <c r="Q11" s="553"/>
      <c r="R11" s="553"/>
      <c r="S11" s="553"/>
      <c r="T11" s="553"/>
    </row>
    <row r="12" spans="1:20" s="533" customFormat="1" ht="23.1">
      <c r="A12" s="1278"/>
      <c r="B12" s="1278"/>
      <c r="C12" s="1278">
        <v>1</v>
      </c>
      <c r="D12" s="586"/>
      <c r="F12" s="579" t="str">
        <f>"4."&amp;mergeValue(A12) &amp;"."&amp;mergeValue(B12)&amp;"."&amp;mergeValue(C12)</f>
        <v>4.1.1.1</v>
      </c>
      <c r="G12" s="585" t="s">
        <v>471</v>
      </c>
      <c r="H12" s="567"/>
      <c r="I12" s="544" t="s">
        <v>474</v>
      </c>
      <c r="J12" s="578"/>
      <c r="K12" s="553"/>
      <c r="L12" s="553"/>
      <c r="M12" s="553"/>
      <c r="N12" s="553"/>
      <c r="O12" s="553"/>
      <c r="P12" s="553"/>
      <c r="Q12" s="553"/>
      <c r="R12" s="553"/>
      <c r="S12" s="553"/>
      <c r="T12" s="553"/>
    </row>
    <row r="13" spans="1:20" s="533" customFormat="1" ht="39.1" customHeight="1">
      <c r="A13" s="1278"/>
      <c r="B13" s="1278"/>
      <c r="C13" s="1278"/>
      <c r="D13" s="586">
        <v>1</v>
      </c>
      <c r="F13" s="579" t="str">
        <f>"4."&amp;mergeValue(A13) &amp;"."&amp;mergeValue(B13)&amp;"."&amp;mergeValue(C13)&amp;"."&amp;mergeValue(D13)</f>
        <v>4.1.1.1.1</v>
      </c>
      <c r="G13" s="596" t="s">
        <v>472</v>
      </c>
      <c r="H13" s="567"/>
      <c r="I13" s="1316" t="s">
        <v>564</v>
      </c>
      <c r="J13" s="578"/>
      <c r="K13" s="553"/>
      <c r="L13" s="553"/>
      <c r="M13" s="553"/>
      <c r="N13" s="553"/>
      <c r="O13" s="553"/>
      <c r="P13" s="553"/>
      <c r="Q13" s="553"/>
      <c r="R13" s="553"/>
      <c r="S13" s="553"/>
      <c r="T13" s="553"/>
    </row>
    <row r="14" spans="1:20" s="533" customFormat="1" ht="19.05">
      <c r="A14" s="1278"/>
      <c r="B14" s="1278"/>
      <c r="C14" s="1278"/>
      <c r="D14" s="586"/>
      <c r="F14" s="582"/>
      <c r="G14" s="514" t="s">
        <v>3</v>
      </c>
      <c r="H14" s="587"/>
      <c r="I14" s="1316"/>
      <c r="J14" s="578"/>
      <c r="K14" s="553"/>
      <c r="L14" s="553"/>
      <c r="M14" s="553"/>
      <c r="N14" s="553"/>
      <c r="O14" s="553"/>
      <c r="P14" s="553"/>
      <c r="Q14" s="553"/>
      <c r="R14" s="553"/>
      <c r="S14" s="553"/>
      <c r="T14" s="553"/>
    </row>
    <row r="15" spans="1:20" s="533" customFormat="1" ht="19.05">
      <c r="A15" s="1278"/>
      <c r="B15" s="1278"/>
      <c r="C15" s="586"/>
      <c r="D15" s="586"/>
      <c r="F15" s="597"/>
      <c r="G15" s="540" t="s">
        <v>396</v>
      </c>
      <c r="H15" s="598"/>
      <c r="I15" s="599"/>
      <c r="J15" s="578"/>
      <c r="K15" s="553"/>
      <c r="L15" s="553"/>
      <c r="M15" s="553"/>
      <c r="N15" s="553"/>
      <c r="O15" s="553"/>
      <c r="P15" s="553"/>
      <c r="Q15" s="553"/>
      <c r="R15" s="553"/>
      <c r="S15" s="553"/>
      <c r="T15" s="553"/>
    </row>
    <row r="16" spans="1:20" s="533" customFormat="1" ht="19.05">
      <c r="A16" s="1278"/>
      <c r="B16" s="553"/>
      <c r="C16" s="553"/>
      <c r="D16" s="553"/>
      <c r="F16" s="582"/>
      <c r="G16" s="522" t="s">
        <v>478</v>
      </c>
      <c r="H16" s="583"/>
      <c r="I16" s="584"/>
      <c r="J16" s="578"/>
      <c r="K16" s="553"/>
      <c r="L16" s="553"/>
      <c r="M16" s="553"/>
      <c r="N16" s="553"/>
      <c r="O16" s="553"/>
      <c r="P16" s="553"/>
      <c r="Q16" s="553"/>
      <c r="R16" s="553"/>
      <c r="S16" s="553"/>
      <c r="T16" s="553"/>
    </row>
    <row r="17" spans="1:20" s="533" customFormat="1" ht="19.05">
      <c r="A17" s="553"/>
      <c r="B17" s="553"/>
      <c r="C17" s="553"/>
      <c r="D17" s="553"/>
      <c r="F17" s="582"/>
      <c r="G17" s="529" t="s">
        <v>477</v>
      </c>
      <c r="H17" s="583"/>
      <c r="I17" s="584"/>
      <c r="J17" s="578"/>
      <c r="K17" s="553"/>
      <c r="L17" s="553"/>
      <c r="M17" s="553"/>
      <c r="N17" s="553"/>
      <c r="O17" s="553"/>
      <c r="P17" s="553"/>
      <c r="Q17" s="553"/>
      <c r="R17" s="553"/>
      <c r="S17" s="553"/>
      <c r="T17" s="553"/>
    </row>
    <row r="18" spans="1:20" s="576" customFormat="1" ht="3.1" customHeight="1">
      <c r="A18" s="577"/>
      <c r="B18" s="577"/>
      <c r="C18" s="577"/>
      <c r="D18" s="577"/>
      <c r="F18" s="588"/>
      <c r="G18" s="589"/>
      <c r="H18" s="590"/>
      <c r="I18" s="591"/>
      <c r="J18" s="577"/>
      <c r="K18" s="577"/>
      <c r="L18" s="577"/>
      <c r="M18" s="577"/>
      <c r="N18" s="577"/>
      <c r="O18" s="577"/>
      <c r="P18" s="577"/>
      <c r="Q18" s="577"/>
      <c r="R18" s="577"/>
      <c r="S18" s="577"/>
      <c r="T18" s="577"/>
    </row>
    <row r="19" spans="1:20" s="576" customFormat="1" ht="14.95" customHeight="1">
      <c r="A19" s="577"/>
      <c r="B19" s="577"/>
      <c r="C19" s="577"/>
      <c r="D19" s="577"/>
      <c r="F19" s="575"/>
      <c r="G19" s="1273" t="s">
        <v>566</v>
      </c>
      <c r="H19" s="1273"/>
      <c r="I19" s="557"/>
      <c r="J19" s="577"/>
      <c r="K19" s="577"/>
      <c r="L19" s="577"/>
      <c r="M19" s="577"/>
      <c r="N19" s="577"/>
      <c r="O19" s="577"/>
      <c r="P19" s="577"/>
      <c r="Q19" s="577"/>
      <c r="R19" s="577"/>
      <c r="S19" s="577"/>
      <c r="T19" s="577"/>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3.6"/>
  <cols>
    <col min="1" max="6" width="10.5703125" style="464" hidden="1" customWidth="1"/>
    <col min="7" max="8" width="9.140625" style="470" hidden="1" customWidth="1"/>
    <col min="9" max="9" width="3.7109375" style="447" customWidth="1"/>
    <col min="10" max="11" width="3.7109375" style="446" customWidth="1"/>
    <col min="12" max="12" width="12.7109375" style="440" customWidth="1"/>
    <col min="13" max="13" width="44.7109375" style="440" customWidth="1"/>
    <col min="14" max="14" width="2" style="440" hidden="1" customWidth="1"/>
    <col min="15" max="17" width="23.7109375" style="440" hidden="1" customWidth="1"/>
    <col min="18" max="18" width="11.7109375" style="440" customWidth="1"/>
    <col min="19" max="19" width="3.7109375" style="440" customWidth="1"/>
    <col min="20" max="20" width="11.7109375" style="440" customWidth="1"/>
    <col min="21" max="21" width="8.5703125" style="440" hidden="1" customWidth="1"/>
    <col min="22" max="22" width="4.7109375" style="440" customWidth="1"/>
    <col min="23" max="23" width="115.7109375" style="440" customWidth="1"/>
    <col min="24" max="34" width="10.5703125" style="464"/>
    <col min="35" max="256" width="10.5703125" style="440"/>
    <col min="257" max="264" width="0" style="440" hidden="1" customWidth="1"/>
    <col min="265" max="267" width="3.7109375" style="440" customWidth="1"/>
    <col min="268" max="268" width="12.7109375" style="440" customWidth="1"/>
    <col min="269" max="269" width="47.42578125" style="440" customWidth="1"/>
    <col min="270" max="273" width="0" style="440" hidden="1" customWidth="1"/>
    <col min="274" max="274" width="11.7109375" style="440" customWidth="1"/>
    <col min="275" max="275" width="6.42578125" style="440" bestFit="1" customWidth="1"/>
    <col min="276" max="276" width="11.7109375" style="440" customWidth="1"/>
    <col min="277" max="277" width="0" style="440" hidden="1" customWidth="1"/>
    <col min="278" max="278" width="3.7109375" style="440" customWidth="1"/>
    <col min="279" max="279" width="11.140625" style="440" bestFit="1" customWidth="1"/>
    <col min="280" max="512" width="10.5703125" style="440"/>
    <col min="513" max="520" width="0" style="440" hidden="1" customWidth="1"/>
    <col min="521" max="523" width="3.7109375" style="440" customWidth="1"/>
    <col min="524" max="524" width="12.7109375" style="440" customWidth="1"/>
    <col min="525" max="525" width="47.42578125" style="440" customWidth="1"/>
    <col min="526" max="529" width="0" style="440" hidden="1" customWidth="1"/>
    <col min="530" max="530" width="11.7109375" style="440" customWidth="1"/>
    <col min="531" max="531" width="6.42578125" style="440" bestFit="1" customWidth="1"/>
    <col min="532" max="532" width="11.7109375" style="440" customWidth="1"/>
    <col min="533" max="533" width="0" style="440" hidden="1" customWidth="1"/>
    <col min="534" max="534" width="3.7109375" style="440" customWidth="1"/>
    <col min="535" max="535" width="11.140625" style="440" bestFit="1" customWidth="1"/>
    <col min="536" max="768" width="10.5703125" style="440"/>
    <col min="769" max="776" width="0" style="440" hidden="1" customWidth="1"/>
    <col min="777" max="779" width="3.7109375" style="440" customWidth="1"/>
    <col min="780" max="780" width="12.7109375" style="440" customWidth="1"/>
    <col min="781" max="781" width="47.42578125" style="440" customWidth="1"/>
    <col min="782" max="785" width="0" style="440" hidden="1" customWidth="1"/>
    <col min="786" max="786" width="11.7109375" style="440" customWidth="1"/>
    <col min="787" max="787" width="6.42578125" style="440" bestFit="1" customWidth="1"/>
    <col min="788" max="788" width="11.7109375" style="440" customWidth="1"/>
    <col min="789" max="789" width="0" style="440" hidden="1" customWidth="1"/>
    <col min="790" max="790" width="3.7109375" style="440" customWidth="1"/>
    <col min="791" max="791" width="11.140625" style="440" bestFit="1" customWidth="1"/>
    <col min="792" max="1024" width="10.5703125" style="440"/>
    <col min="1025" max="1032" width="0" style="440" hidden="1" customWidth="1"/>
    <col min="1033" max="1035" width="3.7109375" style="440" customWidth="1"/>
    <col min="1036" max="1036" width="12.7109375" style="440" customWidth="1"/>
    <col min="1037" max="1037" width="47.42578125" style="440" customWidth="1"/>
    <col min="1038" max="1041" width="0" style="440" hidden="1" customWidth="1"/>
    <col min="1042" max="1042" width="11.7109375" style="440" customWidth="1"/>
    <col min="1043" max="1043" width="6.42578125" style="440" bestFit="1" customWidth="1"/>
    <col min="1044" max="1044" width="11.7109375" style="440" customWidth="1"/>
    <col min="1045" max="1045" width="0" style="440" hidden="1" customWidth="1"/>
    <col min="1046" max="1046" width="3.7109375" style="440" customWidth="1"/>
    <col min="1047" max="1047" width="11.140625" style="440" bestFit="1" customWidth="1"/>
    <col min="1048" max="1280" width="10.5703125" style="440"/>
    <col min="1281" max="1288" width="0" style="440" hidden="1" customWidth="1"/>
    <col min="1289" max="1291" width="3.7109375" style="440" customWidth="1"/>
    <col min="1292" max="1292" width="12.7109375" style="440" customWidth="1"/>
    <col min="1293" max="1293" width="47.42578125" style="440" customWidth="1"/>
    <col min="1294" max="1297" width="0" style="440" hidden="1" customWidth="1"/>
    <col min="1298" max="1298" width="11.7109375" style="440" customWidth="1"/>
    <col min="1299" max="1299" width="6.42578125" style="440" bestFit="1" customWidth="1"/>
    <col min="1300" max="1300" width="11.7109375" style="440" customWidth="1"/>
    <col min="1301" max="1301" width="0" style="440" hidden="1" customWidth="1"/>
    <col min="1302" max="1302" width="3.7109375" style="440" customWidth="1"/>
    <col min="1303" max="1303" width="11.140625" style="440" bestFit="1" customWidth="1"/>
    <col min="1304" max="1536" width="10.5703125" style="440"/>
    <col min="1537" max="1544" width="0" style="440" hidden="1" customWidth="1"/>
    <col min="1545" max="1547" width="3.7109375" style="440" customWidth="1"/>
    <col min="1548" max="1548" width="12.7109375" style="440" customWidth="1"/>
    <col min="1549" max="1549" width="47.42578125" style="440" customWidth="1"/>
    <col min="1550" max="1553" width="0" style="440" hidden="1" customWidth="1"/>
    <col min="1554" max="1554" width="11.7109375" style="440" customWidth="1"/>
    <col min="1555" max="1555" width="6.42578125" style="440" bestFit="1" customWidth="1"/>
    <col min="1556" max="1556" width="11.7109375" style="440" customWidth="1"/>
    <col min="1557" max="1557" width="0" style="440" hidden="1" customWidth="1"/>
    <col min="1558" max="1558" width="3.7109375" style="440" customWidth="1"/>
    <col min="1559" max="1559" width="11.140625" style="440" bestFit="1" customWidth="1"/>
    <col min="1560" max="1792" width="10.5703125" style="440"/>
    <col min="1793" max="1800" width="0" style="440" hidden="1" customWidth="1"/>
    <col min="1801" max="1803" width="3.7109375" style="440" customWidth="1"/>
    <col min="1804" max="1804" width="12.7109375" style="440" customWidth="1"/>
    <col min="1805" max="1805" width="47.42578125" style="440" customWidth="1"/>
    <col min="1806" max="1809" width="0" style="440" hidden="1" customWidth="1"/>
    <col min="1810" max="1810" width="11.7109375" style="440" customWidth="1"/>
    <col min="1811" max="1811" width="6.42578125" style="440" bestFit="1" customWidth="1"/>
    <col min="1812" max="1812" width="11.7109375" style="440" customWidth="1"/>
    <col min="1813" max="1813" width="0" style="440" hidden="1" customWidth="1"/>
    <col min="1814" max="1814" width="3.7109375" style="440" customWidth="1"/>
    <col min="1815" max="1815" width="11.140625" style="440" bestFit="1" customWidth="1"/>
    <col min="1816" max="2048" width="10.5703125" style="440"/>
    <col min="2049" max="2056" width="0" style="440" hidden="1" customWidth="1"/>
    <col min="2057" max="2059" width="3.7109375" style="440" customWidth="1"/>
    <col min="2060" max="2060" width="12.7109375" style="440" customWidth="1"/>
    <col min="2061" max="2061" width="47.42578125" style="440" customWidth="1"/>
    <col min="2062" max="2065" width="0" style="440" hidden="1" customWidth="1"/>
    <col min="2066" max="2066" width="11.7109375" style="440" customWidth="1"/>
    <col min="2067" max="2067" width="6.42578125" style="440" bestFit="1" customWidth="1"/>
    <col min="2068" max="2068" width="11.7109375" style="440" customWidth="1"/>
    <col min="2069" max="2069" width="0" style="440" hidden="1" customWidth="1"/>
    <col min="2070" max="2070" width="3.7109375" style="440" customWidth="1"/>
    <col min="2071" max="2071" width="11.140625" style="440" bestFit="1" customWidth="1"/>
    <col min="2072" max="2304" width="10.5703125" style="440"/>
    <col min="2305" max="2312" width="0" style="440" hidden="1" customWidth="1"/>
    <col min="2313" max="2315" width="3.7109375" style="440" customWidth="1"/>
    <col min="2316" max="2316" width="12.7109375" style="440" customWidth="1"/>
    <col min="2317" max="2317" width="47.42578125" style="440" customWidth="1"/>
    <col min="2318" max="2321" width="0" style="440" hidden="1" customWidth="1"/>
    <col min="2322" max="2322" width="11.7109375" style="440" customWidth="1"/>
    <col min="2323" max="2323" width="6.42578125" style="440" bestFit="1" customWidth="1"/>
    <col min="2324" max="2324" width="11.7109375" style="440" customWidth="1"/>
    <col min="2325" max="2325" width="0" style="440" hidden="1" customWidth="1"/>
    <col min="2326" max="2326" width="3.7109375" style="440" customWidth="1"/>
    <col min="2327" max="2327" width="11.140625" style="440" bestFit="1" customWidth="1"/>
    <col min="2328" max="2560" width="10.5703125" style="440"/>
    <col min="2561" max="2568" width="0" style="440" hidden="1" customWidth="1"/>
    <col min="2569" max="2571" width="3.7109375" style="440" customWidth="1"/>
    <col min="2572" max="2572" width="12.7109375" style="440" customWidth="1"/>
    <col min="2573" max="2573" width="47.42578125" style="440" customWidth="1"/>
    <col min="2574" max="2577" width="0" style="440" hidden="1" customWidth="1"/>
    <col min="2578" max="2578" width="11.7109375" style="440" customWidth="1"/>
    <col min="2579" max="2579" width="6.42578125" style="440" bestFit="1" customWidth="1"/>
    <col min="2580" max="2580" width="11.7109375" style="440" customWidth="1"/>
    <col min="2581" max="2581" width="0" style="440" hidden="1" customWidth="1"/>
    <col min="2582" max="2582" width="3.7109375" style="440" customWidth="1"/>
    <col min="2583" max="2583" width="11.140625" style="440" bestFit="1" customWidth="1"/>
    <col min="2584" max="2816" width="10.5703125" style="440"/>
    <col min="2817" max="2824" width="0" style="440" hidden="1" customWidth="1"/>
    <col min="2825" max="2827" width="3.7109375" style="440" customWidth="1"/>
    <col min="2828" max="2828" width="12.7109375" style="440" customWidth="1"/>
    <col min="2829" max="2829" width="47.42578125" style="440" customWidth="1"/>
    <col min="2830" max="2833" width="0" style="440" hidden="1" customWidth="1"/>
    <col min="2834" max="2834" width="11.7109375" style="440" customWidth="1"/>
    <col min="2835" max="2835" width="6.42578125" style="440" bestFit="1" customWidth="1"/>
    <col min="2836" max="2836" width="11.7109375" style="440" customWidth="1"/>
    <col min="2837" max="2837" width="0" style="440" hidden="1" customWidth="1"/>
    <col min="2838" max="2838" width="3.7109375" style="440" customWidth="1"/>
    <col min="2839" max="2839" width="11.140625" style="440" bestFit="1" customWidth="1"/>
    <col min="2840" max="3072" width="10.5703125" style="440"/>
    <col min="3073" max="3080" width="0" style="440" hidden="1" customWidth="1"/>
    <col min="3081" max="3083" width="3.7109375" style="440" customWidth="1"/>
    <col min="3084" max="3084" width="12.7109375" style="440" customWidth="1"/>
    <col min="3085" max="3085" width="47.42578125" style="440" customWidth="1"/>
    <col min="3086" max="3089" width="0" style="440" hidden="1" customWidth="1"/>
    <col min="3090" max="3090" width="11.7109375" style="440" customWidth="1"/>
    <col min="3091" max="3091" width="6.42578125" style="440" bestFit="1" customWidth="1"/>
    <col min="3092" max="3092" width="11.7109375" style="440" customWidth="1"/>
    <col min="3093" max="3093" width="0" style="440" hidden="1" customWidth="1"/>
    <col min="3094" max="3094" width="3.7109375" style="440" customWidth="1"/>
    <col min="3095" max="3095" width="11.140625" style="440" bestFit="1" customWidth="1"/>
    <col min="3096" max="3328" width="10.5703125" style="440"/>
    <col min="3329" max="3336" width="0" style="440" hidden="1" customWidth="1"/>
    <col min="3337" max="3339" width="3.7109375" style="440" customWidth="1"/>
    <col min="3340" max="3340" width="12.7109375" style="440" customWidth="1"/>
    <col min="3341" max="3341" width="47.42578125" style="440" customWidth="1"/>
    <col min="3342" max="3345" width="0" style="440" hidden="1" customWidth="1"/>
    <col min="3346" max="3346" width="11.7109375" style="440" customWidth="1"/>
    <col min="3347" max="3347" width="6.42578125" style="440" bestFit="1" customWidth="1"/>
    <col min="3348" max="3348" width="11.7109375" style="440" customWidth="1"/>
    <col min="3349" max="3349" width="0" style="440" hidden="1" customWidth="1"/>
    <col min="3350" max="3350" width="3.7109375" style="440" customWidth="1"/>
    <col min="3351" max="3351" width="11.140625" style="440" bestFit="1" customWidth="1"/>
    <col min="3352" max="3584" width="10.5703125" style="440"/>
    <col min="3585" max="3592" width="0" style="440" hidden="1" customWidth="1"/>
    <col min="3593" max="3595" width="3.7109375" style="440" customWidth="1"/>
    <col min="3596" max="3596" width="12.7109375" style="440" customWidth="1"/>
    <col min="3597" max="3597" width="47.42578125" style="440" customWidth="1"/>
    <col min="3598" max="3601" width="0" style="440" hidden="1" customWidth="1"/>
    <col min="3602" max="3602" width="11.7109375" style="440" customWidth="1"/>
    <col min="3603" max="3603" width="6.42578125" style="440" bestFit="1" customWidth="1"/>
    <col min="3604" max="3604" width="11.7109375" style="440" customWidth="1"/>
    <col min="3605" max="3605" width="0" style="440" hidden="1" customWidth="1"/>
    <col min="3606" max="3606" width="3.7109375" style="440" customWidth="1"/>
    <col min="3607" max="3607" width="11.140625" style="440" bestFit="1" customWidth="1"/>
    <col min="3608" max="3840" width="10.5703125" style="440"/>
    <col min="3841" max="3848" width="0" style="440" hidden="1" customWidth="1"/>
    <col min="3849" max="3851" width="3.7109375" style="440" customWidth="1"/>
    <col min="3852" max="3852" width="12.7109375" style="440" customWidth="1"/>
    <col min="3853" max="3853" width="47.42578125" style="440" customWidth="1"/>
    <col min="3854" max="3857" width="0" style="440" hidden="1" customWidth="1"/>
    <col min="3858" max="3858" width="11.7109375" style="440" customWidth="1"/>
    <col min="3859" max="3859" width="6.42578125" style="440" bestFit="1" customWidth="1"/>
    <col min="3860" max="3860" width="11.7109375" style="440" customWidth="1"/>
    <col min="3861" max="3861" width="0" style="440" hidden="1" customWidth="1"/>
    <col min="3862" max="3862" width="3.7109375" style="440" customWidth="1"/>
    <col min="3863" max="3863" width="11.140625" style="440" bestFit="1" customWidth="1"/>
    <col min="3864" max="4096" width="10.5703125" style="440"/>
    <col min="4097" max="4104" width="0" style="440" hidden="1" customWidth="1"/>
    <col min="4105" max="4107" width="3.7109375" style="440" customWidth="1"/>
    <col min="4108" max="4108" width="12.7109375" style="440" customWidth="1"/>
    <col min="4109" max="4109" width="47.42578125" style="440" customWidth="1"/>
    <col min="4110" max="4113" width="0" style="440" hidden="1" customWidth="1"/>
    <col min="4114" max="4114" width="11.7109375" style="440" customWidth="1"/>
    <col min="4115" max="4115" width="6.42578125" style="440" bestFit="1" customWidth="1"/>
    <col min="4116" max="4116" width="11.7109375" style="440" customWidth="1"/>
    <col min="4117" max="4117" width="0" style="440" hidden="1" customWidth="1"/>
    <col min="4118" max="4118" width="3.7109375" style="440" customWidth="1"/>
    <col min="4119" max="4119" width="11.140625" style="440" bestFit="1" customWidth="1"/>
    <col min="4120" max="4352" width="10.5703125" style="440"/>
    <col min="4353" max="4360" width="0" style="440" hidden="1" customWidth="1"/>
    <col min="4361" max="4363" width="3.7109375" style="440" customWidth="1"/>
    <col min="4364" max="4364" width="12.7109375" style="440" customWidth="1"/>
    <col min="4365" max="4365" width="47.42578125" style="440" customWidth="1"/>
    <col min="4366" max="4369" width="0" style="440" hidden="1" customWidth="1"/>
    <col min="4370" max="4370" width="11.7109375" style="440" customWidth="1"/>
    <col min="4371" max="4371" width="6.42578125" style="440" bestFit="1" customWidth="1"/>
    <col min="4372" max="4372" width="11.7109375" style="440" customWidth="1"/>
    <col min="4373" max="4373" width="0" style="440" hidden="1" customWidth="1"/>
    <col min="4374" max="4374" width="3.7109375" style="440" customWidth="1"/>
    <col min="4375" max="4375" width="11.140625" style="440" bestFit="1" customWidth="1"/>
    <col min="4376" max="4608" width="10.5703125" style="440"/>
    <col min="4609" max="4616" width="0" style="440" hidden="1" customWidth="1"/>
    <col min="4617" max="4619" width="3.7109375" style="440" customWidth="1"/>
    <col min="4620" max="4620" width="12.7109375" style="440" customWidth="1"/>
    <col min="4621" max="4621" width="47.42578125" style="440" customWidth="1"/>
    <col min="4622" max="4625" width="0" style="440" hidden="1" customWidth="1"/>
    <col min="4626" max="4626" width="11.7109375" style="440" customWidth="1"/>
    <col min="4627" max="4627" width="6.42578125" style="440" bestFit="1" customWidth="1"/>
    <col min="4628" max="4628" width="11.7109375" style="440" customWidth="1"/>
    <col min="4629" max="4629" width="0" style="440" hidden="1" customWidth="1"/>
    <col min="4630" max="4630" width="3.7109375" style="440" customWidth="1"/>
    <col min="4631" max="4631" width="11.140625" style="440" bestFit="1" customWidth="1"/>
    <col min="4632" max="4864" width="10.5703125" style="440"/>
    <col min="4865" max="4872" width="0" style="440" hidden="1" customWidth="1"/>
    <col min="4873" max="4875" width="3.7109375" style="440" customWidth="1"/>
    <col min="4876" max="4876" width="12.7109375" style="440" customWidth="1"/>
    <col min="4877" max="4877" width="47.42578125" style="440" customWidth="1"/>
    <col min="4878" max="4881" width="0" style="440" hidden="1" customWidth="1"/>
    <col min="4882" max="4882" width="11.7109375" style="440" customWidth="1"/>
    <col min="4883" max="4883" width="6.42578125" style="440" bestFit="1" customWidth="1"/>
    <col min="4884" max="4884" width="11.7109375" style="440" customWidth="1"/>
    <col min="4885" max="4885" width="0" style="440" hidden="1" customWidth="1"/>
    <col min="4886" max="4886" width="3.7109375" style="440" customWidth="1"/>
    <col min="4887" max="4887" width="11.140625" style="440" bestFit="1" customWidth="1"/>
    <col min="4888" max="5120" width="10.5703125" style="440"/>
    <col min="5121" max="5128" width="0" style="440" hidden="1" customWidth="1"/>
    <col min="5129" max="5131" width="3.7109375" style="440" customWidth="1"/>
    <col min="5132" max="5132" width="12.7109375" style="440" customWidth="1"/>
    <col min="5133" max="5133" width="47.42578125" style="440" customWidth="1"/>
    <col min="5134" max="5137" width="0" style="440" hidden="1" customWidth="1"/>
    <col min="5138" max="5138" width="11.7109375" style="440" customWidth="1"/>
    <col min="5139" max="5139" width="6.42578125" style="440" bestFit="1" customWidth="1"/>
    <col min="5140" max="5140" width="11.7109375" style="440" customWidth="1"/>
    <col min="5141" max="5141" width="0" style="440" hidden="1" customWidth="1"/>
    <col min="5142" max="5142" width="3.7109375" style="440" customWidth="1"/>
    <col min="5143" max="5143" width="11.140625" style="440" bestFit="1" customWidth="1"/>
    <col min="5144" max="5376" width="10.5703125" style="440"/>
    <col min="5377" max="5384" width="0" style="440" hidden="1" customWidth="1"/>
    <col min="5385" max="5387" width="3.7109375" style="440" customWidth="1"/>
    <col min="5388" max="5388" width="12.7109375" style="440" customWidth="1"/>
    <col min="5389" max="5389" width="47.42578125" style="440" customWidth="1"/>
    <col min="5390" max="5393" width="0" style="440" hidden="1" customWidth="1"/>
    <col min="5394" max="5394" width="11.7109375" style="440" customWidth="1"/>
    <col min="5395" max="5395" width="6.42578125" style="440" bestFit="1" customWidth="1"/>
    <col min="5396" max="5396" width="11.7109375" style="440" customWidth="1"/>
    <col min="5397" max="5397" width="0" style="440" hidden="1" customWidth="1"/>
    <col min="5398" max="5398" width="3.7109375" style="440" customWidth="1"/>
    <col min="5399" max="5399" width="11.140625" style="440" bestFit="1" customWidth="1"/>
    <col min="5400" max="5632" width="10.5703125" style="440"/>
    <col min="5633" max="5640" width="0" style="440" hidden="1" customWidth="1"/>
    <col min="5641" max="5643" width="3.7109375" style="440" customWidth="1"/>
    <col min="5644" max="5644" width="12.7109375" style="440" customWidth="1"/>
    <col min="5645" max="5645" width="47.42578125" style="440" customWidth="1"/>
    <col min="5646" max="5649" width="0" style="440" hidden="1" customWidth="1"/>
    <col min="5650" max="5650" width="11.7109375" style="440" customWidth="1"/>
    <col min="5651" max="5651" width="6.42578125" style="440" bestFit="1" customWidth="1"/>
    <col min="5652" max="5652" width="11.7109375" style="440" customWidth="1"/>
    <col min="5653" max="5653" width="0" style="440" hidden="1" customWidth="1"/>
    <col min="5654" max="5654" width="3.7109375" style="440" customWidth="1"/>
    <col min="5655" max="5655" width="11.140625" style="440" bestFit="1" customWidth="1"/>
    <col min="5656" max="5888" width="10.5703125" style="440"/>
    <col min="5889" max="5896" width="0" style="440" hidden="1" customWidth="1"/>
    <col min="5897" max="5899" width="3.7109375" style="440" customWidth="1"/>
    <col min="5900" max="5900" width="12.7109375" style="440" customWidth="1"/>
    <col min="5901" max="5901" width="47.42578125" style="440" customWidth="1"/>
    <col min="5902" max="5905" width="0" style="440" hidden="1" customWidth="1"/>
    <col min="5906" max="5906" width="11.7109375" style="440" customWidth="1"/>
    <col min="5907" max="5907" width="6.42578125" style="440" bestFit="1" customWidth="1"/>
    <col min="5908" max="5908" width="11.7109375" style="440" customWidth="1"/>
    <col min="5909" max="5909" width="0" style="440" hidden="1" customWidth="1"/>
    <col min="5910" max="5910" width="3.7109375" style="440" customWidth="1"/>
    <col min="5911" max="5911" width="11.140625" style="440" bestFit="1" customWidth="1"/>
    <col min="5912" max="6144" width="10.5703125" style="440"/>
    <col min="6145" max="6152" width="0" style="440" hidden="1" customWidth="1"/>
    <col min="6153" max="6155" width="3.7109375" style="440" customWidth="1"/>
    <col min="6156" max="6156" width="12.7109375" style="440" customWidth="1"/>
    <col min="6157" max="6157" width="47.42578125" style="440" customWidth="1"/>
    <col min="6158" max="6161" width="0" style="440" hidden="1" customWidth="1"/>
    <col min="6162" max="6162" width="11.7109375" style="440" customWidth="1"/>
    <col min="6163" max="6163" width="6.42578125" style="440" bestFit="1" customWidth="1"/>
    <col min="6164" max="6164" width="11.7109375" style="440" customWidth="1"/>
    <col min="6165" max="6165" width="0" style="440" hidden="1" customWidth="1"/>
    <col min="6166" max="6166" width="3.7109375" style="440" customWidth="1"/>
    <col min="6167" max="6167" width="11.140625" style="440" bestFit="1" customWidth="1"/>
    <col min="6168" max="6400" width="10.5703125" style="440"/>
    <col min="6401" max="6408" width="0" style="440" hidden="1" customWidth="1"/>
    <col min="6409" max="6411" width="3.7109375" style="440" customWidth="1"/>
    <col min="6412" max="6412" width="12.7109375" style="440" customWidth="1"/>
    <col min="6413" max="6413" width="47.42578125" style="440" customWidth="1"/>
    <col min="6414" max="6417" width="0" style="440" hidden="1" customWidth="1"/>
    <col min="6418" max="6418" width="11.7109375" style="440" customWidth="1"/>
    <col min="6419" max="6419" width="6.42578125" style="440" bestFit="1" customWidth="1"/>
    <col min="6420" max="6420" width="11.7109375" style="440" customWidth="1"/>
    <col min="6421" max="6421" width="0" style="440" hidden="1" customWidth="1"/>
    <col min="6422" max="6422" width="3.7109375" style="440" customWidth="1"/>
    <col min="6423" max="6423" width="11.140625" style="440" bestFit="1" customWidth="1"/>
    <col min="6424" max="6656" width="10.5703125" style="440"/>
    <col min="6657" max="6664" width="0" style="440" hidden="1" customWidth="1"/>
    <col min="6665" max="6667" width="3.7109375" style="440" customWidth="1"/>
    <col min="6668" max="6668" width="12.7109375" style="440" customWidth="1"/>
    <col min="6669" max="6669" width="47.42578125" style="440" customWidth="1"/>
    <col min="6670" max="6673" width="0" style="440" hidden="1" customWidth="1"/>
    <col min="6674" max="6674" width="11.7109375" style="440" customWidth="1"/>
    <col min="6675" max="6675" width="6.42578125" style="440" bestFit="1" customWidth="1"/>
    <col min="6676" max="6676" width="11.7109375" style="440" customWidth="1"/>
    <col min="6677" max="6677" width="0" style="440" hidden="1" customWidth="1"/>
    <col min="6678" max="6678" width="3.7109375" style="440" customWidth="1"/>
    <col min="6679" max="6679" width="11.140625" style="440" bestFit="1" customWidth="1"/>
    <col min="6680" max="6912" width="10.5703125" style="440"/>
    <col min="6913" max="6920" width="0" style="440" hidden="1" customWidth="1"/>
    <col min="6921" max="6923" width="3.7109375" style="440" customWidth="1"/>
    <col min="6924" max="6924" width="12.7109375" style="440" customWidth="1"/>
    <col min="6925" max="6925" width="47.42578125" style="440" customWidth="1"/>
    <col min="6926" max="6929" width="0" style="440" hidden="1" customWidth="1"/>
    <col min="6930" max="6930" width="11.7109375" style="440" customWidth="1"/>
    <col min="6931" max="6931" width="6.42578125" style="440" bestFit="1" customWidth="1"/>
    <col min="6932" max="6932" width="11.7109375" style="440" customWidth="1"/>
    <col min="6933" max="6933" width="0" style="440" hidden="1" customWidth="1"/>
    <col min="6934" max="6934" width="3.7109375" style="440" customWidth="1"/>
    <col min="6935" max="6935" width="11.140625" style="440" bestFit="1" customWidth="1"/>
    <col min="6936" max="7168" width="10.5703125" style="440"/>
    <col min="7169" max="7176" width="0" style="440" hidden="1" customWidth="1"/>
    <col min="7177" max="7179" width="3.7109375" style="440" customWidth="1"/>
    <col min="7180" max="7180" width="12.7109375" style="440" customWidth="1"/>
    <col min="7181" max="7181" width="47.42578125" style="440" customWidth="1"/>
    <col min="7182" max="7185" width="0" style="440" hidden="1" customWidth="1"/>
    <col min="7186" max="7186" width="11.7109375" style="440" customWidth="1"/>
    <col min="7187" max="7187" width="6.42578125" style="440" bestFit="1" customWidth="1"/>
    <col min="7188" max="7188" width="11.7109375" style="440" customWidth="1"/>
    <col min="7189" max="7189" width="0" style="440" hidden="1" customWidth="1"/>
    <col min="7190" max="7190" width="3.7109375" style="440" customWidth="1"/>
    <col min="7191" max="7191" width="11.140625" style="440" bestFit="1" customWidth="1"/>
    <col min="7192" max="7424" width="10.5703125" style="440"/>
    <col min="7425" max="7432" width="0" style="440" hidden="1" customWidth="1"/>
    <col min="7433" max="7435" width="3.7109375" style="440" customWidth="1"/>
    <col min="7436" max="7436" width="12.7109375" style="440" customWidth="1"/>
    <col min="7437" max="7437" width="47.42578125" style="440" customWidth="1"/>
    <col min="7438" max="7441" width="0" style="440" hidden="1" customWidth="1"/>
    <col min="7442" max="7442" width="11.7109375" style="440" customWidth="1"/>
    <col min="7443" max="7443" width="6.42578125" style="440" bestFit="1" customWidth="1"/>
    <col min="7444" max="7444" width="11.7109375" style="440" customWidth="1"/>
    <col min="7445" max="7445" width="0" style="440" hidden="1" customWidth="1"/>
    <col min="7446" max="7446" width="3.7109375" style="440" customWidth="1"/>
    <col min="7447" max="7447" width="11.140625" style="440" bestFit="1" customWidth="1"/>
    <col min="7448" max="7680" width="10.5703125" style="440"/>
    <col min="7681" max="7688" width="0" style="440" hidden="1" customWidth="1"/>
    <col min="7689" max="7691" width="3.7109375" style="440" customWidth="1"/>
    <col min="7692" max="7692" width="12.7109375" style="440" customWidth="1"/>
    <col min="7693" max="7693" width="47.42578125" style="440" customWidth="1"/>
    <col min="7694" max="7697" width="0" style="440" hidden="1" customWidth="1"/>
    <col min="7698" max="7698" width="11.7109375" style="440" customWidth="1"/>
    <col min="7699" max="7699" width="6.42578125" style="440" bestFit="1" customWidth="1"/>
    <col min="7700" max="7700" width="11.7109375" style="440" customWidth="1"/>
    <col min="7701" max="7701" width="0" style="440" hidden="1" customWidth="1"/>
    <col min="7702" max="7702" width="3.7109375" style="440" customWidth="1"/>
    <col min="7703" max="7703" width="11.140625" style="440" bestFit="1" customWidth="1"/>
    <col min="7704" max="7936" width="10.5703125" style="440"/>
    <col min="7937" max="7944" width="0" style="440" hidden="1" customWidth="1"/>
    <col min="7945" max="7947" width="3.7109375" style="440" customWidth="1"/>
    <col min="7948" max="7948" width="12.7109375" style="440" customWidth="1"/>
    <col min="7949" max="7949" width="47.42578125" style="440" customWidth="1"/>
    <col min="7950" max="7953" width="0" style="440" hidden="1" customWidth="1"/>
    <col min="7954" max="7954" width="11.7109375" style="440" customWidth="1"/>
    <col min="7955" max="7955" width="6.42578125" style="440" bestFit="1" customWidth="1"/>
    <col min="7956" max="7956" width="11.7109375" style="440" customWidth="1"/>
    <col min="7957" max="7957" width="0" style="440" hidden="1" customWidth="1"/>
    <col min="7958" max="7958" width="3.7109375" style="440" customWidth="1"/>
    <col min="7959" max="7959" width="11.140625" style="440" bestFit="1" customWidth="1"/>
    <col min="7960" max="8192" width="10.5703125" style="440"/>
    <col min="8193" max="8200" width="0" style="440" hidden="1" customWidth="1"/>
    <col min="8201" max="8203" width="3.7109375" style="440" customWidth="1"/>
    <col min="8204" max="8204" width="12.7109375" style="440" customWidth="1"/>
    <col min="8205" max="8205" width="47.42578125" style="440" customWidth="1"/>
    <col min="8206" max="8209" width="0" style="440" hidden="1" customWidth="1"/>
    <col min="8210" max="8210" width="11.7109375" style="440" customWidth="1"/>
    <col min="8211" max="8211" width="6.42578125" style="440" bestFit="1" customWidth="1"/>
    <col min="8212" max="8212" width="11.7109375" style="440" customWidth="1"/>
    <col min="8213" max="8213" width="0" style="440" hidden="1" customWidth="1"/>
    <col min="8214" max="8214" width="3.7109375" style="440" customWidth="1"/>
    <col min="8215" max="8215" width="11.140625" style="440" bestFit="1" customWidth="1"/>
    <col min="8216" max="8448" width="10.5703125" style="440"/>
    <col min="8449" max="8456" width="0" style="440" hidden="1" customWidth="1"/>
    <col min="8457" max="8459" width="3.7109375" style="440" customWidth="1"/>
    <col min="8460" max="8460" width="12.7109375" style="440" customWidth="1"/>
    <col min="8461" max="8461" width="47.42578125" style="440" customWidth="1"/>
    <col min="8462" max="8465" width="0" style="440" hidden="1" customWidth="1"/>
    <col min="8466" max="8466" width="11.7109375" style="440" customWidth="1"/>
    <col min="8467" max="8467" width="6.42578125" style="440" bestFit="1" customWidth="1"/>
    <col min="8468" max="8468" width="11.7109375" style="440" customWidth="1"/>
    <col min="8469" max="8469" width="0" style="440" hidden="1" customWidth="1"/>
    <col min="8470" max="8470" width="3.7109375" style="440" customWidth="1"/>
    <col min="8471" max="8471" width="11.140625" style="440" bestFit="1" customWidth="1"/>
    <col min="8472" max="8704" width="10.5703125" style="440"/>
    <col min="8705" max="8712" width="0" style="440" hidden="1" customWidth="1"/>
    <col min="8713" max="8715" width="3.7109375" style="440" customWidth="1"/>
    <col min="8716" max="8716" width="12.7109375" style="440" customWidth="1"/>
    <col min="8717" max="8717" width="47.42578125" style="440" customWidth="1"/>
    <col min="8718" max="8721" width="0" style="440" hidden="1" customWidth="1"/>
    <col min="8722" max="8722" width="11.7109375" style="440" customWidth="1"/>
    <col min="8723" max="8723" width="6.42578125" style="440" bestFit="1" customWidth="1"/>
    <col min="8724" max="8724" width="11.7109375" style="440" customWidth="1"/>
    <col min="8725" max="8725" width="0" style="440" hidden="1" customWidth="1"/>
    <col min="8726" max="8726" width="3.7109375" style="440" customWidth="1"/>
    <col min="8727" max="8727" width="11.140625" style="440" bestFit="1" customWidth="1"/>
    <col min="8728" max="8960" width="10.5703125" style="440"/>
    <col min="8961" max="8968" width="0" style="440" hidden="1" customWidth="1"/>
    <col min="8969" max="8971" width="3.7109375" style="440" customWidth="1"/>
    <col min="8972" max="8972" width="12.7109375" style="440" customWidth="1"/>
    <col min="8973" max="8973" width="47.42578125" style="440" customWidth="1"/>
    <col min="8974" max="8977" width="0" style="440" hidden="1" customWidth="1"/>
    <col min="8978" max="8978" width="11.7109375" style="440" customWidth="1"/>
    <col min="8979" max="8979" width="6.42578125" style="440" bestFit="1" customWidth="1"/>
    <col min="8980" max="8980" width="11.7109375" style="440" customWidth="1"/>
    <col min="8981" max="8981" width="0" style="440" hidden="1" customWidth="1"/>
    <col min="8982" max="8982" width="3.7109375" style="440" customWidth="1"/>
    <col min="8983" max="8983" width="11.140625" style="440" bestFit="1" customWidth="1"/>
    <col min="8984" max="9216" width="10.5703125" style="440"/>
    <col min="9217" max="9224" width="0" style="440" hidden="1" customWidth="1"/>
    <col min="9225" max="9227" width="3.7109375" style="440" customWidth="1"/>
    <col min="9228" max="9228" width="12.7109375" style="440" customWidth="1"/>
    <col min="9229" max="9229" width="47.42578125" style="440" customWidth="1"/>
    <col min="9230" max="9233" width="0" style="440" hidden="1" customWidth="1"/>
    <col min="9234" max="9234" width="11.7109375" style="440" customWidth="1"/>
    <col min="9235" max="9235" width="6.42578125" style="440" bestFit="1" customWidth="1"/>
    <col min="9236" max="9236" width="11.7109375" style="440" customWidth="1"/>
    <col min="9237" max="9237" width="0" style="440" hidden="1" customWidth="1"/>
    <col min="9238" max="9238" width="3.7109375" style="440" customWidth="1"/>
    <col min="9239" max="9239" width="11.140625" style="440" bestFit="1" customWidth="1"/>
    <col min="9240" max="9472" width="10.5703125" style="440"/>
    <col min="9473" max="9480" width="0" style="440" hidden="1" customWidth="1"/>
    <col min="9481" max="9483" width="3.7109375" style="440" customWidth="1"/>
    <col min="9484" max="9484" width="12.7109375" style="440" customWidth="1"/>
    <col min="9485" max="9485" width="47.42578125" style="440" customWidth="1"/>
    <col min="9486" max="9489" width="0" style="440" hidden="1" customWidth="1"/>
    <col min="9490" max="9490" width="11.7109375" style="440" customWidth="1"/>
    <col min="9491" max="9491" width="6.42578125" style="440" bestFit="1" customWidth="1"/>
    <col min="9492" max="9492" width="11.7109375" style="440" customWidth="1"/>
    <col min="9493" max="9493" width="0" style="440" hidden="1" customWidth="1"/>
    <col min="9494" max="9494" width="3.7109375" style="440" customWidth="1"/>
    <col min="9495" max="9495" width="11.140625" style="440" bestFit="1" customWidth="1"/>
    <col min="9496" max="9728" width="10.5703125" style="440"/>
    <col min="9729" max="9736" width="0" style="440" hidden="1" customWidth="1"/>
    <col min="9737" max="9739" width="3.7109375" style="440" customWidth="1"/>
    <col min="9740" max="9740" width="12.7109375" style="440" customWidth="1"/>
    <col min="9741" max="9741" width="47.42578125" style="440" customWidth="1"/>
    <col min="9742" max="9745" width="0" style="440" hidden="1" customWidth="1"/>
    <col min="9746" max="9746" width="11.7109375" style="440" customWidth="1"/>
    <col min="9747" max="9747" width="6.42578125" style="440" bestFit="1" customWidth="1"/>
    <col min="9748" max="9748" width="11.7109375" style="440" customWidth="1"/>
    <col min="9749" max="9749" width="0" style="440" hidden="1" customWidth="1"/>
    <col min="9750" max="9750" width="3.7109375" style="440" customWidth="1"/>
    <col min="9751" max="9751" width="11.140625" style="440" bestFit="1" customWidth="1"/>
    <col min="9752" max="9984" width="10.5703125" style="440"/>
    <col min="9985" max="9992" width="0" style="440" hidden="1" customWidth="1"/>
    <col min="9993" max="9995" width="3.7109375" style="440" customWidth="1"/>
    <col min="9996" max="9996" width="12.7109375" style="440" customWidth="1"/>
    <col min="9997" max="9997" width="47.42578125" style="440" customWidth="1"/>
    <col min="9998" max="10001" width="0" style="440" hidden="1" customWidth="1"/>
    <col min="10002" max="10002" width="11.7109375" style="440" customWidth="1"/>
    <col min="10003" max="10003" width="6.42578125" style="440" bestFit="1" customWidth="1"/>
    <col min="10004" max="10004" width="11.7109375" style="440" customWidth="1"/>
    <col min="10005" max="10005" width="0" style="440" hidden="1" customWidth="1"/>
    <col min="10006" max="10006" width="3.7109375" style="440" customWidth="1"/>
    <col min="10007" max="10007" width="11.140625" style="440" bestFit="1" customWidth="1"/>
    <col min="10008" max="10240" width="10.5703125" style="440"/>
    <col min="10241" max="10248" width="0" style="440" hidden="1" customWidth="1"/>
    <col min="10249" max="10251" width="3.7109375" style="440" customWidth="1"/>
    <col min="10252" max="10252" width="12.7109375" style="440" customWidth="1"/>
    <col min="10253" max="10253" width="47.42578125" style="440" customWidth="1"/>
    <col min="10254" max="10257" width="0" style="440" hidden="1" customWidth="1"/>
    <col min="10258" max="10258" width="11.7109375" style="440" customWidth="1"/>
    <col min="10259" max="10259" width="6.42578125" style="440" bestFit="1" customWidth="1"/>
    <col min="10260" max="10260" width="11.7109375" style="440" customWidth="1"/>
    <col min="10261" max="10261" width="0" style="440" hidden="1" customWidth="1"/>
    <col min="10262" max="10262" width="3.7109375" style="440" customWidth="1"/>
    <col min="10263" max="10263" width="11.140625" style="440" bestFit="1" customWidth="1"/>
    <col min="10264" max="10496" width="10.5703125" style="440"/>
    <col min="10497" max="10504" width="0" style="440" hidden="1" customWidth="1"/>
    <col min="10505" max="10507" width="3.7109375" style="440" customWidth="1"/>
    <col min="10508" max="10508" width="12.7109375" style="440" customWidth="1"/>
    <col min="10509" max="10509" width="47.42578125" style="440" customWidth="1"/>
    <col min="10510" max="10513" width="0" style="440" hidden="1" customWidth="1"/>
    <col min="10514" max="10514" width="11.7109375" style="440" customWidth="1"/>
    <col min="10515" max="10515" width="6.42578125" style="440" bestFit="1" customWidth="1"/>
    <col min="10516" max="10516" width="11.7109375" style="440" customWidth="1"/>
    <col min="10517" max="10517" width="0" style="440" hidden="1" customWidth="1"/>
    <col min="10518" max="10518" width="3.7109375" style="440" customWidth="1"/>
    <col min="10519" max="10519" width="11.140625" style="440" bestFit="1" customWidth="1"/>
    <col min="10520" max="10752" width="10.5703125" style="440"/>
    <col min="10753" max="10760" width="0" style="440" hidden="1" customWidth="1"/>
    <col min="10761" max="10763" width="3.7109375" style="440" customWidth="1"/>
    <col min="10764" max="10764" width="12.7109375" style="440" customWidth="1"/>
    <col min="10765" max="10765" width="47.42578125" style="440" customWidth="1"/>
    <col min="10766" max="10769" width="0" style="440" hidden="1" customWidth="1"/>
    <col min="10770" max="10770" width="11.7109375" style="440" customWidth="1"/>
    <col min="10771" max="10771" width="6.42578125" style="440" bestFit="1" customWidth="1"/>
    <col min="10772" max="10772" width="11.7109375" style="440" customWidth="1"/>
    <col min="10773" max="10773" width="0" style="440" hidden="1" customWidth="1"/>
    <col min="10774" max="10774" width="3.7109375" style="440" customWidth="1"/>
    <col min="10775" max="10775" width="11.140625" style="440" bestFit="1" customWidth="1"/>
    <col min="10776" max="11008" width="10.5703125" style="440"/>
    <col min="11009" max="11016" width="0" style="440" hidden="1" customWidth="1"/>
    <col min="11017" max="11019" width="3.7109375" style="440" customWidth="1"/>
    <col min="11020" max="11020" width="12.7109375" style="440" customWidth="1"/>
    <col min="11021" max="11021" width="47.42578125" style="440" customWidth="1"/>
    <col min="11022" max="11025" width="0" style="440" hidden="1" customWidth="1"/>
    <col min="11026" max="11026" width="11.7109375" style="440" customWidth="1"/>
    <col min="11027" max="11027" width="6.42578125" style="440" bestFit="1" customWidth="1"/>
    <col min="11028" max="11028" width="11.7109375" style="440" customWidth="1"/>
    <col min="11029" max="11029" width="0" style="440" hidden="1" customWidth="1"/>
    <col min="11030" max="11030" width="3.7109375" style="440" customWidth="1"/>
    <col min="11031" max="11031" width="11.140625" style="440" bestFit="1" customWidth="1"/>
    <col min="11032" max="11264" width="10.5703125" style="440"/>
    <col min="11265" max="11272" width="0" style="440" hidden="1" customWidth="1"/>
    <col min="11273" max="11275" width="3.7109375" style="440" customWidth="1"/>
    <col min="11276" max="11276" width="12.7109375" style="440" customWidth="1"/>
    <col min="11277" max="11277" width="47.42578125" style="440" customWidth="1"/>
    <col min="11278" max="11281" width="0" style="440" hidden="1" customWidth="1"/>
    <col min="11282" max="11282" width="11.7109375" style="440" customWidth="1"/>
    <col min="11283" max="11283" width="6.42578125" style="440" bestFit="1" customWidth="1"/>
    <col min="11284" max="11284" width="11.7109375" style="440" customWidth="1"/>
    <col min="11285" max="11285" width="0" style="440" hidden="1" customWidth="1"/>
    <col min="11286" max="11286" width="3.7109375" style="440" customWidth="1"/>
    <col min="11287" max="11287" width="11.140625" style="440" bestFit="1" customWidth="1"/>
    <col min="11288" max="11520" width="10.5703125" style="440"/>
    <col min="11521" max="11528" width="0" style="440" hidden="1" customWidth="1"/>
    <col min="11529" max="11531" width="3.7109375" style="440" customWidth="1"/>
    <col min="11532" max="11532" width="12.7109375" style="440" customWidth="1"/>
    <col min="11533" max="11533" width="47.42578125" style="440" customWidth="1"/>
    <col min="11534" max="11537" width="0" style="440" hidden="1" customWidth="1"/>
    <col min="11538" max="11538" width="11.7109375" style="440" customWidth="1"/>
    <col min="11539" max="11539" width="6.42578125" style="440" bestFit="1" customWidth="1"/>
    <col min="11540" max="11540" width="11.7109375" style="440" customWidth="1"/>
    <col min="11541" max="11541" width="0" style="440" hidden="1" customWidth="1"/>
    <col min="11542" max="11542" width="3.7109375" style="440" customWidth="1"/>
    <col min="11543" max="11543" width="11.140625" style="440" bestFit="1" customWidth="1"/>
    <col min="11544" max="11776" width="10.5703125" style="440"/>
    <col min="11777" max="11784" width="0" style="440" hidden="1" customWidth="1"/>
    <col min="11785" max="11787" width="3.7109375" style="440" customWidth="1"/>
    <col min="11788" max="11788" width="12.7109375" style="440" customWidth="1"/>
    <col min="11789" max="11789" width="47.42578125" style="440" customWidth="1"/>
    <col min="11790" max="11793" width="0" style="440" hidden="1" customWidth="1"/>
    <col min="11794" max="11794" width="11.7109375" style="440" customWidth="1"/>
    <col min="11795" max="11795" width="6.42578125" style="440" bestFit="1" customWidth="1"/>
    <col min="11796" max="11796" width="11.7109375" style="440" customWidth="1"/>
    <col min="11797" max="11797" width="0" style="440" hidden="1" customWidth="1"/>
    <col min="11798" max="11798" width="3.7109375" style="440" customWidth="1"/>
    <col min="11799" max="11799" width="11.140625" style="440" bestFit="1" customWidth="1"/>
    <col min="11800" max="12032" width="10.5703125" style="440"/>
    <col min="12033" max="12040" width="0" style="440" hidden="1" customWidth="1"/>
    <col min="12041" max="12043" width="3.7109375" style="440" customWidth="1"/>
    <col min="12044" max="12044" width="12.7109375" style="440" customWidth="1"/>
    <col min="12045" max="12045" width="47.42578125" style="440" customWidth="1"/>
    <col min="12046" max="12049" width="0" style="440" hidden="1" customWidth="1"/>
    <col min="12050" max="12050" width="11.7109375" style="440" customWidth="1"/>
    <col min="12051" max="12051" width="6.42578125" style="440" bestFit="1" customWidth="1"/>
    <col min="12052" max="12052" width="11.7109375" style="440" customWidth="1"/>
    <col min="12053" max="12053" width="0" style="440" hidden="1" customWidth="1"/>
    <col min="12054" max="12054" width="3.7109375" style="440" customWidth="1"/>
    <col min="12055" max="12055" width="11.140625" style="440" bestFit="1" customWidth="1"/>
    <col min="12056" max="12288" width="10.5703125" style="440"/>
    <col min="12289" max="12296" width="0" style="440" hidden="1" customWidth="1"/>
    <col min="12297" max="12299" width="3.7109375" style="440" customWidth="1"/>
    <col min="12300" max="12300" width="12.7109375" style="440" customWidth="1"/>
    <col min="12301" max="12301" width="47.42578125" style="440" customWidth="1"/>
    <col min="12302" max="12305" width="0" style="440" hidden="1" customWidth="1"/>
    <col min="12306" max="12306" width="11.7109375" style="440" customWidth="1"/>
    <col min="12307" max="12307" width="6.42578125" style="440" bestFit="1" customWidth="1"/>
    <col min="12308" max="12308" width="11.7109375" style="440" customWidth="1"/>
    <col min="12309" max="12309" width="0" style="440" hidden="1" customWidth="1"/>
    <col min="12310" max="12310" width="3.7109375" style="440" customWidth="1"/>
    <col min="12311" max="12311" width="11.140625" style="440" bestFit="1" customWidth="1"/>
    <col min="12312" max="12544" width="10.5703125" style="440"/>
    <col min="12545" max="12552" width="0" style="440" hidden="1" customWidth="1"/>
    <col min="12553" max="12555" width="3.7109375" style="440" customWidth="1"/>
    <col min="12556" max="12556" width="12.7109375" style="440" customWidth="1"/>
    <col min="12557" max="12557" width="47.42578125" style="440" customWidth="1"/>
    <col min="12558" max="12561" width="0" style="440" hidden="1" customWidth="1"/>
    <col min="12562" max="12562" width="11.7109375" style="440" customWidth="1"/>
    <col min="12563" max="12563" width="6.42578125" style="440" bestFit="1" customWidth="1"/>
    <col min="12564" max="12564" width="11.7109375" style="440" customWidth="1"/>
    <col min="12565" max="12565" width="0" style="440" hidden="1" customWidth="1"/>
    <col min="12566" max="12566" width="3.7109375" style="440" customWidth="1"/>
    <col min="12567" max="12567" width="11.140625" style="440" bestFit="1" customWidth="1"/>
    <col min="12568" max="12800" width="10.5703125" style="440"/>
    <col min="12801" max="12808" width="0" style="440" hidden="1" customWidth="1"/>
    <col min="12809" max="12811" width="3.7109375" style="440" customWidth="1"/>
    <col min="12812" max="12812" width="12.7109375" style="440" customWidth="1"/>
    <col min="12813" max="12813" width="47.42578125" style="440" customWidth="1"/>
    <col min="12814" max="12817" width="0" style="440" hidden="1" customWidth="1"/>
    <col min="12818" max="12818" width="11.7109375" style="440" customWidth="1"/>
    <col min="12819" max="12819" width="6.42578125" style="440" bestFit="1" customWidth="1"/>
    <col min="12820" max="12820" width="11.7109375" style="440" customWidth="1"/>
    <col min="12821" max="12821" width="0" style="440" hidden="1" customWidth="1"/>
    <col min="12822" max="12822" width="3.7109375" style="440" customWidth="1"/>
    <col min="12823" max="12823" width="11.140625" style="440" bestFit="1" customWidth="1"/>
    <col min="12824" max="13056" width="10.5703125" style="440"/>
    <col min="13057" max="13064" width="0" style="440" hidden="1" customWidth="1"/>
    <col min="13065" max="13067" width="3.7109375" style="440" customWidth="1"/>
    <col min="13068" max="13068" width="12.7109375" style="440" customWidth="1"/>
    <col min="13069" max="13069" width="47.42578125" style="440" customWidth="1"/>
    <col min="13070" max="13073" width="0" style="440" hidden="1" customWidth="1"/>
    <col min="13074" max="13074" width="11.7109375" style="440" customWidth="1"/>
    <col min="13075" max="13075" width="6.42578125" style="440" bestFit="1" customWidth="1"/>
    <col min="13076" max="13076" width="11.7109375" style="440" customWidth="1"/>
    <col min="13077" max="13077" width="0" style="440" hidden="1" customWidth="1"/>
    <col min="13078" max="13078" width="3.7109375" style="440" customWidth="1"/>
    <col min="13079" max="13079" width="11.140625" style="440" bestFit="1" customWidth="1"/>
    <col min="13080" max="13312" width="10.5703125" style="440"/>
    <col min="13313" max="13320" width="0" style="440" hidden="1" customWidth="1"/>
    <col min="13321" max="13323" width="3.7109375" style="440" customWidth="1"/>
    <col min="13324" max="13324" width="12.7109375" style="440" customWidth="1"/>
    <col min="13325" max="13325" width="47.42578125" style="440" customWidth="1"/>
    <col min="13326" max="13329" width="0" style="440" hidden="1" customWidth="1"/>
    <col min="13330" max="13330" width="11.7109375" style="440" customWidth="1"/>
    <col min="13331" max="13331" width="6.42578125" style="440" bestFit="1" customWidth="1"/>
    <col min="13332" max="13332" width="11.7109375" style="440" customWidth="1"/>
    <col min="13333" max="13333" width="0" style="440" hidden="1" customWidth="1"/>
    <col min="13334" max="13334" width="3.7109375" style="440" customWidth="1"/>
    <col min="13335" max="13335" width="11.140625" style="440" bestFit="1" customWidth="1"/>
    <col min="13336" max="13568" width="10.5703125" style="440"/>
    <col min="13569" max="13576" width="0" style="440" hidden="1" customWidth="1"/>
    <col min="13577" max="13579" width="3.7109375" style="440" customWidth="1"/>
    <col min="13580" max="13580" width="12.7109375" style="440" customWidth="1"/>
    <col min="13581" max="13581" width="47.42578125" style="440" customWidth="1"/>
    <col min="13582" max="13585" width="0" style="440" hidden="1" customWidth="1"/>
    <col min="13586" max="13586" width="11.7109375" style="440" customWidth="1"/>
    <col min="13587" max="13587" width="6.42578125" style="440" bestFit="1" customWidth="1"/>
    <col min="13588" max="13588" width="11.7109375" style="440" customWidth="1"/>
    <col min="13589" max="13589" width="0" style="440" hidden="1" customWidth="1"/>
    <col min="13590" max="13590" width="3.7109375" style="440" customWidth="1"/>
    <col min="13591" max="13591" width="11.140625" style="440" bestFit="1" customWidth="1"/>
    <col min="13592" max="13824" width="10.5703125" style="440"/>
    <col min="13825" max="13832" width="0" style="440" hidden="1" customWidth="1"/>
    <col min="13833" max="13835" width="3.7109375" style="440" customWidth="1"/>
    <col min="13836" max="13836" width="12.7109375" style="440" customWidth="1"/>
    <col min="13837" max="13837" width="47.42578125" style="440" customWidth="1"/>
    <col min="13838" max="13841" width="0" style="440" hidden="1" customWidth="1"/>
    <col min="13842" max="13842" width="11.7109375" style="440" customWidth="1"/>
    <col min="13843" max="13843" width="6.42578125" style="440" bestFit="1" customWidth="1"/>
    <col min="13844" max="13844" width="11.7109375" style="440" customWidth="1"/>
    <col min="13845" max="13845" width="0" style="440" hidden="1" customWidth="1"/>
    <col min="13846" max="13846" width="3.7109375" style="440" customWidth="1"/>
    <col min="13847" max="13847" width="11.140625" style="440" bestFit="1" customWidth="1"/>
    <col min="13848" max="14080" width="10.5703125" style="440"/>
    <col min="14081" max="14088" width="0" style="440" hidden="1" customWidth="1"/>
    <col min="14089" max="14091" width="3.7109375" style="440" customWidth="1"/>
    <col min="14092" max="14092" width="12.7109375" style="440" customWidth="1"/>
    <col min="14093" max="14093" width="47.42578125" style="440" customWidth="1"/>
    <col min="14094" max="14097" width="0" style="440" hidden="1" customWidth="1"/>
    <col min="14098" max="14098" width="11.7109375" style="440" customWidth="1"/>
    <col min="14099" max="14099" width="6.42578125" style="440" bestFit="1" customWidth="1"/>
    <col min="14100" max="14100" width="11.7109375" style="440" customWidth="1"/>
    <col min="14101" max="14101" width="0" style="440" hidden="1" customWidth="1"/>
    <col min="14102" max="14102" width="3.7109375" style="440" customWidth="1"/>
    <col min="14103" max="14103" width="11.140625" style="440" bestFit="1" customWidth="1"/>
    <col min="14104" max="14336" width="10.5703125" style="440"/>
    <col min="14337" max="14344" width="0" style="440" hidden="1" customWidth="1"/>
    <col min="14345" max="14347" width="3.7109375" style="440" customWidth="1"/>
    <col min="14348" max="14348" width="12.7109375" style="440" customWidth="1"/>
    <col min="14349" max="14349" width="47.42578125" style="440" customWidth="1"/>
    <col min="14350" max="14353" width="0" style="440" hidden="1" customWidth="1"/>
    <col min="14354" max="14354" width="11.7109375" style="440" customWidth="1"/>
    <col min="14355" max="14355" width="6.42578125" style="440" bestFit="1" customWidth="1"/>
    <col min="14356" max="14356" width="11.7109375" style="440" customWidth="1"/>
    <col min="14357" max="14357" width="0" style="440" hidden="1" customWidth="1"/>
    <col min="14358" max="14358" width="3.7109375" style="440" customWidth="1"/>
    <col min="14359" max="14359" width="11.140625" style="440" bestFit="1" customWidth="1"/>
    <col min="14360" max="14592" width="10.5703125" style="440"/>
    <col min="14593" max="14600" width="0" style="440" hidden="1" customWidth="1"/>
    <col min="14601" max="14603" width="3.7109375" style="440" customWidth="1"/>
    <col min="14604" max="14604" width="12.7109375" style="440" customWidth="1"/>
    <col min="14605" max="14605" width="47.42578125" style="440" customWidth="1"/>
    <col min="14606" max="14609" width="0" style="440" hidden="1" customWidth="1"/>
    <col min="14610" max="14610" width="11.7109375" style="440" customWidth="1"/>
    <col min="14611" max="14611" width="6.42578125" style="440" bestFit="1" customWidth="1"/>
    <col min="14612" max="14612" width="11.7109375" style="440" customWidth="1"/>
    <col min="14613" max="14613" width="0" style="440" hidden="1" customWidth="1"/>
    <col min="14614" max="14614" width="3.7109375" style="440" customWidth="1"/>
    <col min="14615" max="14615" width="11.140625" style="440" bestFit="1" customWidth="1"/>
    <col min="14616" max="14848" width="10.5703125" style="440"/>
    <col min="14849" max="14856" width="0" style="440" hidden="1" customWidth="1"/>
    <col min="14857" max="14859" width="3.7109375" style="440" customWidth="1"/>
    <col min="14860" max="14860" width="12.7109375" style="440" customWidth="1"/>
    <col min="14861" max="14861" width="47.42578125" style="440" customWidth="1"/>
    <col min="14862" max="14865" width="0" style="440" hidden="1" customWidth="1"/>
    <col min="14866" max="14866" width="11.7109375" style="440" customWidth="1"/>
    <col min="14867" max="14867" width="6.42578125" style="440" bestFit="1" customWidth="1"/>
    <col min="14868" max="14868" width="11.7109375" style="440" customWidth="1"/>
    <col min="14869" max="14869" width="0" style="440" hidden="1" customWidth="1"/>
    <col min="14870" max="14870" width="3.7109375" style="440" customWidth="1"/>
    <col min="14871" max="14871" width="11.140625" style="440" bestFit="1" customWidth="1"/>
    <col min="14872" max="15104" width="10.5703125" style="440"/>
    <col min="15105" max="15112" width="0" style="440" hidden="1" customWidth="1"/>
    <col min="15113" max="15115" width="3.7109375" style="440" customWidth="1"/>
    <col min="15116" max="15116" width="12.7109375" style="440" customWidth="1"/>
    <col min="15117" max="15117" width="47.42578125" style="440" customWidth="1"/>
    <col min="15118" max="15121" width="0" style="440" hidden="1" customWidth="1"/>
    <col min="15122" max="15122" width="11.7109375" style="440" customWidth="1"/>
    <col min="15123" max="15123" width="6.42578125" style="440" bestFit="1" customWidth="1"/>
    <col min="15124" max="15124" width="11.7109375" style="440" customWidth="1"/>
    <col min="15125" max="15125" width="0" style="440" hidden="1" customWidth="1"/>
    <col min="15126" max="15126" width="3.7109375" style="440" customWidth="1"/>
    <col min="15127" max="15127" width="11.140625" style="440" bestFit="1" customWidth="1"/>
    <col min="15128" max="15360" width="10.5703125" style="440"/>
    <col min="15361" max="15368" width="0" style="440" hidden="1" customWidth="1"/>
    <col min="15369" max="15371" width="3.7109375" style="440" customWidth="1"/>
    <col min="15372" max="15372" width="12.7109375" style="440" customWidth="1"/>
    <col min="15373" max="15373" width="47.42578125" style="440" customWidth="1"/>
    <col min="15374" max="15377" width="0" style="440" hidden="1" customWidth="1"/>
    <col min="15378" max="15378" width="11.7109375" style="440" customWidth="1"/>
    <col min="15379" max="15379" width="6.42578125" style="440" bestFit="1" customWidth="1"/>
    <col min="15380" max="15380" width="11.7109375" style="440" customWidth="1"/>
    <col min="15381" max="15381" width="0" style="440" hidden="1" customWidth="1"/>
    <col min="15382" max="15382" width="3.7109375" style="440" customWidth="1"/>
    <col min="15383" max="15383" width="11.140625" style="440" bestFit="1" customWidth="1"/>
    <col min="15384" max="15616" width="10.5703125" style="440"/>
    <col min="15617" max="15624" width="0" style="440" hidden="1" customWidth="1"/>
    <col min="15625" max="15627" width="3.7109375" style="440" customWidth="1"/>
    <col min="15628" max="15628" width="12.7109375" style="440" customWidth="1"/>
    <col min="15629" max="15629" width="47.42578125" style="440" customWidth="1"/>
    <col min="15630" max="15633" width="0" style="440" hidden="1" customWidth="1"/>
    <col min="15634" max="15634" width="11.7109375" style="440" customWidth="1"/>
    <col min="15635" max="15635" width="6.42578125" style="440" bestFit="1" customWidth="1"/>
    <col min="15636" max="15636" width="11.7109375" style="440" customWidth="1"/>
    <col min="15637" max="15637" width="0" style="440" hidden="1" customWidth="1"/>
    <col min="15638" max="15638" width="3.7109375" style="440" customWidth="1"/>
    <col min="15639" max="15639" width="11.140625" style="440" bestFit="1" customWidth="1"/>
    <col min="15640" max="15872" width="10.5703125" style="440"/>
    <col min="15873" max="15880" width="0" style="440" hidden="1" customWidth="1"/>
    <col min="15881" max="15883" width="3.7109375" style="440" customWidth="1"/>
    <col min="15884" max="15884" width="12.7109375" style="440" customWidth="1"/>
    <col min="15885" max="15885" width="47.42578125" style="440" customWidth="1"/>
    <col min="15886" max="15889" width="0" style="440" hidden="1" customWidth="1"/>
    <col min="15890" max="15890" width="11.7109375" style="440" customWidth="1"/>
    <col min="15891" max="15891" width="6.42578125" style="440" bestFit="1" customWidth="1"/>
    <col min="15892" max="15892" width="11.7109375" style="440" customWidth="1"/>
    <col min="15893" max="15893" width="0" style="440" hidden="1" customWidth="1"/>
    <col min="15894" max="15894" width="3.7109375" style="440" customWidth="1"/>
    <col min="15895" max="15895" width="11.140625" style="440" bestFit="1" customWidth="1"/>
    <col min="15896" max="16128" width="10.5703125" style="440"/>
    <col min="16129" max="16136" width="0" style="440" hidden="1" customWidth="1"/>
    <col min="16137" max="16139" width="3.7109375" style="440" customWidth="1"/>
    <col min="16140" max="16140" width="12.7109375" style="440" customWidth="1"/>
    <col min="16141" max="16141" width="47.42578125" style="440" customWidth="1"/>
    <col min="16142" max="16145" width="0" style="440" hidden="1" customWidth="1"/>
    <col min="16146" max="16146" width="11.7109375" style="440" customWidth="1"/>
    <col min="16147" max="16147" width="6.42578125" style="440" bestFit="1" customWidth="1"/>
    <col min="16148" max="16148" width="11.7109375" style="440" customWidth="1"/>
    <col min="16149" max="16149" width="0" style="440" hidden="1" customWidth="1"/>
    <col min="16150" max="16150" width="3.7109375" style="440" customWidth="1"/>
    <col min="16151" max="16151" width="11.140625" style="440" bestFit="1" customWidth="1"/>
    <col min="16152" max="16384" width="10.5703125" style="440"/>
  </cols>
  <sheetData>
    <row r="1" spans="1:34" hidden="1"/>
    <row r="2" spans="1:34" hidden="1"/>
    <row r="3" spans="1:34" hidden="1"/>
    <row r="4" spans="1:34" ht="3.1" customHeight="1">
      <c r="J4" s="445"/>
      <c r="K4" s="445"/>
      <c r="L4" s="441"/>
      <c r="M4" s="441"/>
      <c r="N4" s="441"/>
      <c r="O4" s="448"/>
      <c r="P4" s="448"/>
      <c r="Q4" s="448"/>
      <c r="R4" s="448"/>
      <c r="S4" s="448"/>
      <c r="T4" s="448"/>
      <c r="U4" s="441"/>
    </row>
    <row r="5" spans="1:34" ht="22.6" customHeight="1">
      <c r="J5" s="445"/>
      <c r="K5" s="445"/>
      <c r="L5" s="1299" t="s">
        <v>611</v>
      </c>
      <c r="M5" s="1299"/>
      <c r="N5" s="1299"/>
      <c r="O5" s="1299"/>
      <c r="P5" s="1299"/>
      <c r="Q5" s="1299"/>
      <c r="R5" s="1299"/>
      <c r="S5" s="1299"/>
      <c r="T5" s="1299"/>
      <c r="U5" s="461"/>
    </row>
    <row r="6" spans="1:34" ht="3.1" customHeight="1">
      <c r="J6" s="445"/>
      <c r="K6" s="445"/>
      <c r="L6" s="441"/>
      <c r="M6" s="441"/>
      <c r="N6" s="441"/>
      <c r="O6" s="444"/>
      <c r="P6" s="444"/>
      <c r="Q6" s="444"/>
      <c r="R6" s="444"/>
      <c r="S6" s="444"/>
      <c r="T6" s="444"/>
      <c r="U6" s="441"/>
    </row>
    <row r="7" spans="1:34" s="740" customFormat="1" ht="4.75" hidden="1">
      <c r="A7" s="1115"/>
      <c r="B7" s="1115"/>
      <c r="C7" s="1115"/>
      <c r="D7" s="1115"/>
      <c r="E7" s="1115"/>
      <c r="F7" s="1115"/>
      <c r="G7" s="1115"/>
      <c r="H7" s="1115"/>
      <c r="L7" s="1166"/>
      <c r="M7" s="1040"/>
      <c r="O7" s="1310"/>
      <c r="P7" s="1310"/>
      <c r="Q7" s="1310"/>
      <c r="R7" s="1310"/>
      <c r="S7" s="1310"/>
      <c r="T7" s="1310"/>
      <c r="U7" s="774"/>
      <c r="V7" s="774"/>
      <c r="X7" s="1115"/>
      <c r="Y7" s="1115"/>
      <c r="Z7" s="1115"/>
      <c r="AA7" s="1115"/>
      <c r="AB7" s="1115"/>
    </row>
    <row r="8" spans="1:34" s="533" customFormat="1" ht="23.1">
      <c r="A8" s="553"/>
      <c r="B8" s="553"/>
      <c r="C8" s="553"/>
      <c r="D8" s="553"/>
      <c r="E8" s="553"/>
      <c r="F8" s="553"/>
      <c r="G8" s="553"/>
      <c r="H8" s="553"/>
      <c r="L8" s="463"/>
      <c r="M8" s="580" t="str">
        <f>"Дата подачи заявления об "&amp;IF(datePr_ch="","утверждении","изменении") &amp; " тарифов"</f>
        <v>Дата подачи заявления об утверждении тарифов</v>
      </c>
      <c r="N8" s="1119"/>
      <c r="O8" s="1311" t="str">
        <f>IF(datePr_ch="",IF(datePr="","",datePr),datePr_ch)</f>
        <v>27.04.2023</v>
      </c>
      <c r="P8" s="1311"/>
      <c r="Q8" s="1311"/>
      <c r="R8" s="1311"/>
      <c r="S8" s="1311"/>
      <c r="T8" s="1311"/>
      <c r="U8" s="629"/>
      <c r="X8" s="553"/>
      <c r="Y8" s="553"/>
      <c r="Z8" s="553"/>
      <c r="AA8" s="553"/>
      <c r="AB8" s="553"/>
      <c r="AC8" s="553"/>
      <c r="AD8" s="553"/>
      <c r="AE8" s="553"/>
      <c r="AF8" s="553"/>
      <c r="AG8" s="553"/>
      <c r="AH8" s="553"/>
    </row>
    <row r="9" spans="1:34" s="455" customFormat="1" ht="23.1">
      <c r="A9" s="469"/>
      <c r="B9" s="469"/>
      <c r="C9" s="469"/>
      <c r="D9" s="469"/>
      <c r="E9" s="469"/>
      <c r="F9" s="469"/>
      <c r="G9" s="469"/>
      <c r="H9" s="469"/>
      <c r="L9" s="516"/>
      <c r="M9" s="580" t="str">
        <f>"Номер подачи заявления об "&amp;IF(numberPr_ch="","утверждении","изменении") &amp; " тарифов"</f>
        <v>Номер подачи заявления об утверждении тарифов</v>
      </c>
      <c r="N9" s="1119"/>
      <c r="O9" s="1311" t="str">
        <f>IF(numberPr_ch="",IF(numberPr="","",numberPr),numberPr_ch)</f>
        <v>130Т</v>
      </c>
      <c r="P9" s="1311"/>
      <c r="Q9" s="1311"/>
      <c r="R9" s="1311"/>
      <c r="S9" s="1311"/>
      <c r="T9" s="1311"/>
      <c r="U9" s="629"/>
      <c r="X9" s="469"/>
      <c r="Y9" s="469"/>
      <c r="Z9" s="469"/>
      <c r="AA9" s="469"/>
      <c r="AB9" s="469"/>
      <c r="AC9" s="469"/>
      <c r="AD9" s="469"/>
      <c r="AE9" s="469"/>
      <c r="AF9" s="469"/>
      <c r="AG9" s="469"/>
      <c r="AH9" s="469"/>
    </row>
    <row r="10" spans="1:34" s="740" customFormat="1" ht="4.75" hidden="1">
      <c r="A10" s="1115"/>
      <c r="B10" s="1115"/>
      <c r="C10" s="1115"/>
      <c r="D10" s="1115"/>
      <c r="E10" s="1115"/>
      <c r="F10" s="1115"/>
      <c r="G10" s="1115"/>
      <c r="H10" s="1115"/>
      <c r="L10" s="1166"/>
      <c r="M10" s="1040"/>
      <c r="O10" s="1310"/>
      <c r="P10" s="1310"/>
      <c r="Q10" s="1310"/>
      <c r="R10" s="1310"/>
      <c r="S10" s="1310"/>
      <c r="T10" s="1310"/>
      <c r="U10" s="774"/>
      <c r="V10" s="774"/>
      <c r="X10" s="1115"/>
      <c r="Y10" s="1115"/>
      <c r="Z10" s="1115"/>
      <c r="AA10" s="1115"/>
      <c r="AB10" s="1115"/>
    </row>
    <row r="11" spans="1:34" s="455" customFormat="1" ht="11.55" hidden="1">
      <c r="A11" s="469"/>
      <c r="B11" s="469"/>
      <c r="C11" s="469"/>
      <c r="D11" s="469"/>
      <c r="E11" s="469"/>
      <c r="F11" s="469"/>
      <c r="G11" s="469"/>
      <c r="H11" s="469"/>
      <c r="L11" s="516"/>
      <c r="M11" s="516"/>
      <c r="N11" s="530"/>
      <c r="O11" s="545"/>
      <c r="P11" s="545"/>
      <c r="Q11" s="545"/>
      <c r="R11" s="545"/>
      <c r="S11" s="545"/>
      <c r="T11" s="545"/>
      <c r="U11" s="467" t="s">
        <v>366</v>
      </c>
      <c r="X11" s="469"/>
      <c r="Y11" s="469"/>
      <c r="Z11" s="469"/>
      <c r="AA11" s="469"/>
      <c r="AB11" s="469"/>
      <c r="AC11" s="469"/>
      <c r="AD11" s="469"/>
      <c r="AE11" s="469"/>
      <c r="AF11" s="469"/>
      <c r="AG11" s="469"/>
      <c r="AH11" s="469"/>
    </row>
    <row r="12" spans="1:34" ht="14.95" customHeight="1">
      <c r="J12" s="445"/>
      <c r="K12" s="445"/>
      <c r="L12" s="441"/>
      <c r="M12" s="441"/>
      <c r="N12" s="441"/>
      <c r="O12" s="1326"/>
      <c r="P12" s="1326"/>
      <c r="Q12" s="1326"/>
      <c r="R12" s="1326"/>
      <c r="S12" s="1326"/>
      <c r="T12" s="1326"/>
      <c r="U12" s="1326"/>
    </row>
    <row r="13" spans="1:34">
      <c r="J13" s="445"/>
      <c r="K13" s="445"/>
      <c r="L13" s="1232" t="s">
        <v>440</v>
      </c>
      <c r="M13" s="1232"/>
      <c r="N13" s="1232"/>
      <c r="O13" s="1232"/>
      <c r="P13" s="1232"/>
      <c r="Q13" s="1232"/>
      <c r="R13" s="1232"/>
      <c r="S13" s="1232"/>
      <c r="T13" s="1232"/>
      <c r="U13" s="1232"/>
      <c r="V13" s="1232"/>
      <c r="W13" s="1232" t="s">
        <v>441</v>
      </c>
    </row>
    <row r="14" spans="1:34" ht="14.3" customHeight="1">
      <c r="J14" s="445"/>
      <c r="K14" s="445"/>
      <c r="L14" s="1315" t="s">
        <v>87</v>
      </c>
      <c r="M14" s="1315" t="s">
        <v>597</v>
      </c>
      <c r="N14" s="485"/>
      <c r="O14" s="1284" t="s">
        <v>599</v>
      </c>
      <c r="P14" s="1285"/>
      <c r="Q14" s="1285"/>
      <c r="R14" s="1285"/>
      <c r="S14" s="1285"/>
      <c r="T14" s="1286"/>
      <c r="U14" s="1287" t="s">
        <v>334</v>
      </c>
      <c r="V14" s="1312" t="s">
        <v>269</v>
      </c>
      <c r="W14" s="1232"/>
    </row>
    <row r="15" spans="1:34" s="487" customFormat="1" ht="14.3" customHeight="1">
      <c r="A15" s="548"/>
      <c r="B15" s="548"/>
      <c r="C15" s="548"/>
      <c r="D15" s="548"/>
      <c r="E15" s="548"/>
      <c r="F15" s="548"/>
      <c r="G15" s="554"/>
      <c r="H15" s="554"/>
      <c r="I15" s="495"/>
      <c r="J15" s="493"/>
      <c r="K15" s="493"/>
      <c r="L15" s="1315"/>
      <c r="M15" s="1315"/>
      <c r="N15" s="485"/>
      <c r="O15" s="1290" t="s">
        <v>670</v>
      </c>
      <c r="P15" s="1292" t="s">
        <v>265</v>
      </c>
      <c r="Q15" s="1293"/>
      <c r="R15" s="1295" t="s">
        <v>610</v>
      </c>
      <c r="S15" s="1295"/>
      <c r="T15" s="1296"/>
      <c r="U15" s="1288"/>
      <c r="V15" s="1313"/>
      <c r="W15" s="1232"/>
      <c r="X15" s="548"/>
      <c r="Y15" s="548"/>
      <c r="Z15" s="548"/>
      <c r="AA15" s="548"/>
      <c r="AB15" s="548"/>
      <c r="AC15" s="548"/>
      <c r="AD15" s="548"/>
      <c r="AE15" s="548"/>
      <c r="AF15" s="548"/>
      <c r="AG15" s="548"/>
      <c r="AH15" s="548"/>
    </row>
    <row r="16" spans="1:34" ht="34.65">
      <c r="J16" s="445"/>
      <c r="K16" s="445"/>
      <c r="L16" s="1315"/>
      <c r="M16" s="1315"/>
      <c r="N16" s="484"/>
      <c r="O16" s="1291"/>
      <c r="P16" s="499" t="s">
        <v>665</v>
      </c>
      <c r="Q16" s="499" t="s">
        <v>666</v>
      </c>
      <c r="R16" s="500" t="s">
        <v>268</v>
      </c>
      <c r="S16" s="1297" t="s">
        <v>267</v>
      </c>
      <c r="T16" s="1298"/>
      <c r="U16" s="1289"/>
      <c r="V16" s="1314"/>
      <c r="W16" s="1232"/>
    </row>
    <row r="17" spans="1:35">
      <c r="J17" s="445"/>
      <c r="K17" s="453">
        <v>1</v>
      </c>
      <c r="L17" s="489" t="s">
        <v>88</v>
      </c>
      <c r="M17" s="489" t="s">
        <v>47</v>
      </c>
      <c r="N17" s="460" t="s">
        <v>47</v>
      </c>
      <c r="O17" s="451">
        <f ca="1">OFFSET(O17,0,-1)+1</f>
        <v>3</v>
      </c>
      <c r="P17" s="451">
        <f ca="1">OFFSET(P17,0,-1)+1</f>
        <v>4</v>
      </c>
      <c r="Q17" s="451">
        <f ca="1">OFFSET(Q17,0,-1)+1</f>
        <v>5</v>
      </c>
      <c r="R17" s="451">
        <f ca="1">OFFSET(R17,0,-1)+1</f>
        <v>6</v>
      </c>
      <c r="S17" s="1279">
        <f ca="1">OFFSET(S17,0,-1)+1</f>
        <v>7</v>
      </c>
      <c r="T17" s="1279"/>
      <c r="U17" s="451">
        <f ca="1">OFFSET(U17,0,-2)+1</f>
        <v>8</v>
      </c>
      <c r="V17" s="614">
        <f ca="1">OFFSET(V17,0,-1)</f>
        <v>8</v>
      </c>
      <c r="W17" s="451">
        <f ca="1">OFFSET(W17,0,-1)+1</f>
        <v>9</v>
      </c>
    </row>
    <row r="18" spans="1:35" ht="23.1">
      <c r="A18" s="1301">
        <v>1</v>
      </c>
      <c r="B18" s="900"/>
      <c r="C18" s="900"/>
      <c r="D18" s="900"/>
      <c r="E18" s="901"/>
      <c r="F18" s="902"/>
      <c r="G18" s="902"/>
      <c r="H18" s="902"/>
      <c r="I18" s="903"/>
      <c r="J18" s="898"/>
      <c r="K18" s="905"/>
      <c r="L18" s="556">
        <f>mergeValue(A18)</f>
        <v>1</v>
      </c>
      <c r="M18" s="604" t="s">
        <v>18</v>
      </c>
      <c r="N18" s="543"/>
      <c r="O18" s="1323"/>
      <c r="P18" s="1323"/>
      <c r="Q18" s="1323"/>
      <c r="R18" s="1323"/>
      <c r="S18" s="1323"/>
      <c r="T18" s="1323"/>
      <c r="U18" s="1323"/>
      <c r="V18" s="1323"/>
      <c r="W18" s="1123" t="s">
        <v>713</v>
      </c>
    </row>
    <row r="19" spans="1:35" ht="23.1">
      <c r="A19" s="1301"/>
      <c r="B19" s="1301">
        <v>1</v>
      </c>
      <c r="C19" s="900"/>
      <c r="D19" s="900"/>
      <c r="E19" s="902"/>
      <c r="F19" s="902"/>
      <c r="G19" s="902"/>
      <c r="H19" s="902"/>
      <c r="I19" s="897"/>
      <c r="J19" s="896"/>
      <c r="K19" s="899"/>
      <c r="L19" s="556" t="str">
        <f>mergeValue(A19) &amp;"."&amp; mergeValue(B19)</f>
        <v>1.1</v>
      </c>
      <c r="M19" s="510" t="s">
        <v>14</v>
      </c>
      <c r="N19" s="543"/>
      <c r="O19" s="1323"/>
      <c r="P19" s="1323"/>
      <c r="Q19" s="1323"/>
      <c r="R19" s="1323"/>
      <c r="S19" s="1323"/>
      <c r="T19" s="1323"/>
      <c r="U19" s="1323"/>
      <c r="V19" s="1323"/>
      <c r="W19" s="1123" t="s">
        <v>454</v>
      </c>
    </row>
    <row r="20" spans="1:35" ht="23.1">
      <c r="A20" s="1301"/>
      <c r="B20" s="1301"/>
      <c r="C20" s="1301">
        <v>1</v>
      </c>
      <c r="D20" s="900"/>
      <c r="E20" s="902"/>
      <c r="F20" s="902"/>
      <c r="G20" s="902"/>
      <c r="H20" s="902"/>
      <c r="I20" s="904"/>
      <c r="J20" s="896"/>
      <c r="K20" s="899"/>
      <c r="L20" s="556" t="str">
        <f>mergeValue(A20) &amp;"."&amp; mergeValue(B20)&amp;"."&amp; mergeValue(C20)</f>
        <v>1.1.1</v>
      </c>
      <c r="M20" s="511" t="s">
        <v>6</v>
      </c>
      <c r="N20" s="543"/>
      <c r="O20" s="1323"/>
      <c r="P20" s="1323"/>
      <c r="Q20" s="1323"/>
      <c r="R20" s="1323"/>
      <c r="S20" s="1323"/>
      <c r="T20" s="1323"/>
      <c r="U20" s="1323"/>
      <c r="V20" s="1323"/>
      <c r="W20" s="1123" t="s">
        <v>595</v>
      </c>
    </row>
    <row r="21" spans="1:35" ht="23.1">
      <c r="A21" s="1301"/>
      <c r="B21" s="1301"/>
      <c r="C21" s="1301"/>
      <c r="D21" s="1301">
        <v>1</v>
      </c>
      <c r="E21" s="902"/>
      <c r="F21" s="902"/>
      <c r="G21" s="902"/>
      <c r="H21" s="902"/>
      <c r="I21" s="904"/>
      <c r="J21" s="896"/>
      <c r="K21" s="899"/>
      <c r="L21" s="556" t="str">
        <f>mergeValue(A21) &amp;"."&amp; mergeValue(B21)&amp;"."&amp; mergeValue(C21)&amp;"."&amp; mergeValue(D21)</f>
        <v>1.1.1.1</v>
      </c>
      <c r="M21" s="512" t="s">
        <v>20</v>
      </c>
      <c r="N21" s="543"/>
      <c r="O21" s="1323"/>
      <c r="P21" s="1323"/>
      <c r="Q21" s="1323"/>
      <c r="R21" s="1323"/>
      <c r="S21" s="1323"/>
      <c r="T21" s="1323"/>
      <c r="U21" s="1323"/>
      <c r="V21" s="1323"/>
      <c r="W21" s="1123" t="s">
        <v>596</v>
      </c>
    </row>
    <row r="22" spans="1:35" ht="11.25" hidden="1" customHeight="1">
      <c r="A22" s="1301"/>
      <c r="B22" s="1301"/>
      <c r="C22" s="1301"/>
      <c r="D22" s="1301"/>
      <c r="E22" s="1301">
        <v>1</v>
      </c>
      <c r="F22" s="902"/>
      <c r="G22" s="902"/>
      <c r="H22" s="900">
        <v>1</v>
      </c>
      <c r="I22" s="1301">
        <v>1</v>
      </c>
      <c r="J22" s="902"/>
      <c r="K22" s="907"/>
      <c r="L22" s="556"/>
      <c r="M22" s="518"/>
      <c r="N22" s="544"/>
      <c r="O22" s="594"/>
      <c r="P22" s="594"/>
      <c r="Q22" s="594"/>
      <c r="R22" s="594"/>
      <c r="S22" s="594"/>
      <c r="T22" s="594"/>
      <c r="U22" s="594"/>
      <c r="V22" s="472"/>
      <c r="W22" s="1084"/>
    </row>
    <row r="23" spans="1:35" ht="46.2">
      <c r="A23" s="1301"/>
      <c r="B23" s="1301"/>
      <c r="C23" s="1301"/>
      <c r="D23" s="1301"/>
      <c r="E23" s="1301"/>
      <c r="F23" s="1301">
        <v>1</v>
      </c>
      <c r="G23" s="900"/>
      <c r="H23" s="900"/>
      <c r="I23" s="1301"/>
      <c r="J23" s="1301">
        <v>1</v>
      </c>
      <c r="K23" s="908"/>
      <c r="L23" s="556" t="str">
        <f>mergeValue(A23) &amp;"."&amp; mergeValue(B23)&amp;"."&amp; mergeValue(C23)&amp;"."&amp; mergeValue(D23)&amp;"."&amp;  mergeValue(F23)</f>
        <v>1.1.1.1.1</v>
      </c>
      <c r="M23" s="519" t="s">
        <v>8</v>
      </c>
      <c r="N23" s="544"/>
      <c r="O23" s="1303"/>
      <c r="P23" s="1303"/>
      <c r="Q23" s="1303"/>
      <c r="R23" s="1303"/>
      <c r="S23" s="1303"/>
      <c r="T23" s="1303"/>
      <c r="U23" s="1303"/>
      <c r="V23" s="1303"/>
      <c r="W23" s="1123" t="s">
        <v>715</v>
      </c>
      <c r="Y23" s="468" t="str">
        <f>strCheckUnique(Z23:Z26)</f>
        <v/>
      </c>
      <c r="AA23" s="468"/>
    </row>
    <row r="24" spans="1:35" ht="99" customHeight="1">
      <c r="A24" s="1301"/>
      <c r="B24" s="1301"/>
      <c r="C24" s="1301"/>
      <c r="D24" s="1301"/>
      <c r="E24" s="1301"/>
      <c r="F24" s="1301"/>
      <c r="G24" s="900">
        <v>1</v>
      </c>
      <c r="H24" s="900"/>
      <c r="I24" s="1301"/>
      <c r="J24" s="1301"/>
      <c r="K24" s="908">
        <v>1</v>
      </c>
      <c r="L24" s="556" t="str">
        <f>mergeValue(A24) &amp;"."&amp; mergeValue(B24)&amp;"."&amp; mergeValue(C24)&amp;"."&amp; mergeValue(D24)&amp;"."&amp; mergeValue(F24)&amp;"."&amp; mergeValue(G24)</f>
        <v>1.1.1.1.1.1</v>
      </c>
      <c r="M24" s="1082"/>
      <c r="N24" s="549"/>
      <c r="O24" s="526"/>
      <c r="P24" s="526"/>
      <c r="Q24" s="1034"/>
      <c r="R24" s="1280"/>
      <c r="S24" s="1282" t="s">
        <v>80</v>
      </c>
      <c r="T24" s="1280"/>
      <c r="U24" s="1282" t="s">
        <v>81</v>
      </c>
      <c r="V24" s="541"/>
      <c r="W24" s="1307" t="s">
        <v>728</v>
      </c>
      <c r="X24" s="464" t="str">
        <f>strCheckDate(O25:V25)</f>
        <v/>
      </c>
      <c r="Y24" s="468"/>
      <c r="Z24" s="468" t="str">
        <f>IF(M24="","",M24 )</f>
        <v/>
      </c>
      <c r="AA24" s="468"/>
      <c r="AB24" s="468"/>
      <c r="AC24" s="468"/>
    </row>
    <row r="25" spans="1:35" ht="11.55" hidden="1">
      <c r="A25" s="1301"/>
      <c r="B25" s="1301"/>
      <c r="C25" s="1301"/>
      <c r="D25" s="1301"/>
      <c r="E25" s="1301"/>
      <c r="F25" s="1301"/>
      <c r="G25" s="900"/>
      <c r="H25" s="900"/>
      <c r="I25" s="1301"/>
      <c r="J25" s="1301"/>
      <c r="K25" s="908"/>
      <c r="L25" s="563"/>
      <c r="M25" s="609"/>
      <c r="N25" s="549"/>
      <c r="O25" s="526"/>
      <c r="P25" s="526"/>
      <c r="Q25" s="547" t="str">
        <f>R24 &amp; "-" &amp; T24</f>
        <v>-</v>
      </c>
      <c r="R25" s="1281"/>
      <c r="S25" s="1282"/>
      <c r="T25" s="1281"/>
      <c r="U25" s="1282"/>
      <c r="V25" s="541"/>
      <c r="W25" s="1308"/>
    </row>
    <row r="26" spans="1:35" s="439" customFormat="1" ht="14.95" customHeight="1">
      <c r="A26" s="1301"/>
      <c r="B26" s="1301"/>
      <c r="C26" s="1301"/>
      <c r="D26" s="1301"/>
      <c r="E26" s="1301"/>
      <c r="F26" s="1301"/>
      <c r="G26" s="902"/>
      <c r="H26" s="900"/>
      <c r="I26" s="1301"/>
      <c r="J26" s="1301"/>
      <c r="K26" s="907"/>
      <c r="L26" s="502"/>
      <c r="M26" s="520" t="s">
        <v>23</v>
      </c>
      <c r="N26" s="515"/>
      <c r="O26" s="509"/>
      <c r="P26" s="509"/>
      <c r="Q26" s="509"/>
      <c r="R26" s="536"/>
      <c r="S26" s="528"/>
      <c r="T26" s="527"/>
      <c r="U26" s="515"/>
      <c r="V26" s="524"/>
      <c r="W26" s="1309"/>
      <c r="X26" s="465"/>
      <c r="Y26" s="465"/>
      <c r="Z26" s="465"/>
      <c r="AA26" s="465"/>
      <c r="AB26" s="465"/>
      <c r="AC26" s="465"/>
      <c r="AD26" s="465"/>
      <c r="AE26" s="465"/>
      <c r="AF26" s="465"/>
      <c r="AG26" s="465"/>
      <c r="AH26" s="465"/>
    </row>
    <row r="27" spans="1:35" s="439" customFormat="1" ht="14.95" customHeight="1">
      <c r="A27" s="1301"/>
      <c r="B27" s="1301"/>
      <c r="C27" s="1301"/>
      <c r="D27" s="1301"/>
      <c r="E27" s="1301"/>
      <c r="F27" s="902"/>
      <c r="G27" s="902"/>
      <c r="H27" s="900"/>
      <c r="I27" s="1301"/>
      <c r="J27" s="902"/>
      <c r="K27" s="907"/>
      <c r="L27" s="502"/>
      <c r="M27" s="515" t="s">
        <v>9</v>
      </c>
      <c r="N27" s="514"/>
      <c r="O27" s="509"/>
      <c r="P27" s="509"/>
      <c r="Q27" s="509"/>
      <c r="R27" s="536"/>
      <c r="S27" s="528"/>
      <c r="T27" s="527"/>
      <c r="U27" s="514"/>
      <c r="V27" s="528"/>
      <c r="W27" s="524"/>
      <c r="X27" s="465"/>
      <c r="Y27" s="465"/>
      <c r="Z27" s="465"/>
      <c r="AA27" s="465"/>
      <c r="AB27" s="465"/>
      <c r="AC27" s="465"/>
      <c r="AD27" s="465"/>
      <c r="AE27" s="465"/>
      <c r="AF27" s="465"/>
      <c r="AG27" s="465"/>
      <c r="AH27" s="465"/>
    </row>
    <row r="28" spans="1:35" s="439" customFormat="1" ht="14.95" hidden="1" customHeight="1">
      <c r="A28" s="1301"/>
      <c r="B28" s="1301"/>
      <c r="C28" s="1301"/>
      <c r="D28" s="1301"/>
      <c r="E28" s="906"/>
      <c r="F28" s="902"/>
      <c r="G28" s="902"/>
      <c r="H28" s="902"/>
      <c r="I28" s="898"/>
      <c r="J28" s="895"/>
      <c r="K28" s="905"/>
      <c r="L28" s="502"/>
      <c r="M28" s="515"/>
      <c r="N28" s="515"/>
      <c r="O28" s="515"/>
      <c r="P28" s="515"/>
      <c r="Q28" s="515"/>
      <c r="R28" s="515"/>
      <c r="S28" s="515"/>
      <c r="T28" s="515"/>
      <c r="U28" s="515"/>
      <c r="V28" s="528"/>
      <c r="W28" s="524"/>
      <c r="X28" s="465"/>
      <c r="Y28" s="465"/>
      <c r="Z28" s="465"/>
      <c r="AA28" s="465"/>
      <c r="AB28" s="465"/>
      <c r="AC28" s="465"/>
      <c r="AD28" s="465"/>
      <c r="AE28" s="465"/>
      <c r="AF28" s="465"/>
      <c r="AG28" s="465"/>
      <c r="AH28" s="465"/>
      <c r="AI28" s="465"/>
    </row>
    <row r="29" spans="1:35" s="439" customFormat="1" ht="14.95" customHeight="1">
      <c r="A29" s="1301"/>
      <c r="B29" s="1301"/>
      <c r="C29" s="1301"/>
      <c r="D29" s="906"/>
      <c r="E29" s="906"/>
      <c r="F29" s="902"/>
      <c r="G29" s="902"/>
      <c r="H29" s="902"/>
      <c r="I29" s="898"/>
      <c r="J29" s="895"/>
      <c r="K29" s="905"/>
      <c r="L29" s="502"/>
      <c r="M29" s="514" t="s">
        <v>15</v>
      </c>
      <c r="N29" s="513"/>
      <c r="O29" s="509"/>
      <c r="P29" s="509"/>
      <c r="Q29" s="509"/>
      <c r="R29" s="536"/>
      <c r="S29" s="528"/>
      <c r="T29" s="527"/>
      <c r="U29" s="513"/>
      <c r="V29" s="528"/>
      <c r="W29" s="524"/>
      <c r="X29" s="465"/>
      <c r="Y29" s="465"/>
      <c r="Z29" s="465"/>
      <c r="AA29" s="465"/>
      <c r="AB29" s="465"/>
      <c r="AC29" s="465"/>
      <c r="AD29" s="465"/>
      <c r="AE29" s="465"/>
      <c r="AF29" s="465"/>
      <c r="AG29" s="465"/>
      <c r="AH29" s="465"/>
    </row>
    <row r="30" spans="1:35" s="439" customFormat="1" ht="14.95" customHeight="1">
      <c r="A30" s="1301"/>
      <c r="B30" s="1301"/>
      <c r="C30" s="906"/>
      <c r="D30" s="906"/>
      <c r="E30" s="906"/>
      <c r="F30" s="906"/>
      <c r="G30" s="911"/>
      <c r="H30" s="898"/>
      <c r="I30" s="909"/>
      <c r="J30" s="895"/>
      <c r="K30" s="910"/>
      <c r="L30" s="502"/>
      <c r="M30" s="513" t="s">
        <v>16</v>
      </c>
      <c r="N30" s="513"/>
      <c r="O30" s="509"/>
      <c r="P30" s="509"/>
      <c r="Q30" s="509"/>
      <c r="R30" s="536"/>
      <c r="S30" s="528"/>
      <c r="T30" s="527"/>
      <c r="U30" s="513"/>
      <c r="V30" s="528"/>
      <c r="W30" s="524"/>
      <c r="X30" s="465"/>
      <c r="Y30" s="465"/>
      <c r="Z30" s="465"/>
      <c r="AA30" s="465"/>
      <c r="AB30" s="465"/>
      <c r="AC30" s="465"/>
      <c r="AD30" s="465"/>
      <c r="AE30" s="465"/>
      <c r="AF30" s="465"/>
      <c r="AG30" s="465"/>
      <c r="AH30" s="465"/>
    </row>
    <row r="31" spans="1:35" s="439" customFormat="1" ht="14.95" customHeight="1">
      <c r="A31" s="1301"/>
      <c r="B31" s="906"/>
      <c r="C31" s="906"/>
      <c r="D31" s="906"/>
      <c r="E31" s="906"/>
      <c r="F31" s="906"/>
      <c r="G31" s="911"/>
      <c r="H31" s="898"/>
      <c r="I31" s="898"/>
      <c r="J31" s="895"/>
      <c r="K31" s="905"/>
      <c r="L31" s="502"/>
      <c r="M31" s="522" t="s">
        <v>17</v>
      </c>
      <c r="N31" s="513"/>
      <c r="O31" s="509"/>
      <c r="P31" s="509"/>
      <c r="Q31" s="509"/>
      <c r="R31" s="536"/>
      <c r="S31" s="528"/>
      <c r="T31" s="527"/>
      <c r="U31" s="513"/>
      <c r="V31" s="528"/>
      <c r="W31" s="524"/>
      <c r="X31" s="465"/>
      <c r="Y31" s="465"/>
      <c r="Z31" s="465"/>
      <c r="AA31" s="465"/>
      <c r="AB31" s="465"/>
      <c r="AC31" s="465"/>
      <c r="AD31" s="465"/>
      <c r="AE31" s="465"/>
      <c r="AF31" s="465"/>
      <c r="AG31" s="465"/>
      <c r="AH31" s="465"/>
    </row>
    <row r="32" spans="1:35" s="439" customFormat="1" ht="14.95" customHeight="1">
      <c r="A32" s="894"/>
      <c r="B32" s="894"/>
      <c r="C32" s="894"/>
      <c r="D32" s="894"/>
      <c r="E32" s="894"/>
      <c r="F32" s="894"/>
      <c r="G32" s="894"/>
      <c r="H32" s="894"/>
      <c r="I32" s="894"/>
      <c r="J32" s="894"/>
      <c r="K32" s="894"/>
      <c r="L32" s="502"/>
      <c r="M32" s="529" t="s">
        <v>303</v>
      </c>
      <c r="N32" s="513"/>
      <c r="O32" s="509"/>
      <c r="P32" s="509"/>
      <c r="Q32" s="509"/>
      <c r="R32" s="536"/>
      <c r="S32" s="528"/>
      <c r="T32" s="527"/>
      <c r="U32" s="513"/>
      <c r="V32" s="528"/>
      <c r="W32" s="524"/>
      <c r="X32" s="465"/>
      <c r="Y32" s="465"/>
      <c r="Z32" s="465"/>
      <c r="AA32" s="465"/>
      <c r="AB32" s="465"/>
      <c r="AC32" s="465"/>
      <c r="AD32" s="465"/>
      <c r="AE32" s="465"/>
      <c r="AF32" s="465"/>
      <c r="AG32" s="465"/>
      <c r="AH32" s="465"/>
    </row>
    <row r="33" spans="12:23" ht="3.1" customHeight="1">
      <c r="L33" s="449"/>
      <c r="M33" s="449"/>
      <c r="N33" s="449"/>
      <c r="O33" s="449"/>
      <c r="P33" s="449"/>
      <c r="Q33" s="449"/>
      <c r="R33" s="449"/>
      <c r="S33" s="449"/>
      <c r="T33" s="449"/>
      <c r="U33" s="449"/>
    </row>
    <row r="34" spans="12:23" ht="141.80000000000001" customHeight="1">
      <c r="L34" s="1">
        <v>1</v>
      </c>
      <c r="M34" s="1273" t="s">
        <v>729</v>
      </c>
      <c r="N34" s="1273"/>
      <c r="O34" s="1273"/>
      <c r="P34" s="1273"/>
      <c r="Q34" s="1273"/>
      <c r="R34" s="1273"/>
      <c r="S34" s="1273"/>
      <c r="T34" s="1273"/>
      <c r="U34" s="1273"/>
      <c r="V34" s="1273"/>
      <c r="W34" s="1273"/>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3.6"/>
  <cols>
    <col min="1" max="1" width="3.7109375" style="203" hidden="1" customWidth="1"/>
    <col min="2" max="4" width="3.7109375" style="190" hidden="1" customWidth="1"/>
    <col min="5" max="5" width="3.7109375" style="81" customWidth="1"/>
    <col min="6" max="6" width="9.7109375" style="35" customWidth="1"/>
    <col min="7" max="7" width="37.7109375" style="35" customWidth="1"/>
    <col min="8" max="8" width="66.85546875" style="35" customWidth="1"/>
    <col min="9" max="9" width="115.7109375" style="35" customWidth="1"/>
    <col min="10" max="11" width="10.5703125" style="190"/>
    <col min="12" max="12" width="11.140625" style="190" customWidth="1"/>
    <col min="13" max="20" width="10.5703125" style="190"/>
    <col min="21" max="16384" width="10.5703125" style="35"/>
  </cols>
  <sheetData>
    <row r="1" spans="1:20" ht="3.1" customHeight="1">
      <c r="A1" s="203" t="s">
        <v>64</v>
      </c>
    </row>
    <row r="2" spans="1:20" ht="23.1">
      <c r="F2" s="1274" t="s">
        <v>465</v>
      </c>
      <c r="G2" s="1275"/>
      <c r="H2" s="1276"/>
      <c r="I2" s="402"/>
    </row>
    <row r="3" spans="1:20" ht="3.1" customHeight="1"/>
    <row r="4" spans="1:20" s="179" customFormat="1" ht="11.55">
      <c r="A4" s="202"/>
      <c r="B4" s="202"/>
      <c r="C4" s="202"/>
      <c r="D4" s="202"/>
      <c r="F4" s="1232" t="s">
        <v>440</v>
      </c>
      <c r="G4" s="1232"/>
      <c r="H4" s="1232"/>
      <c r="I4" s="1277" t="s">
        <v>441</v>
      </c>
      <c r="J4" s="202"/>
      <c r="K4" s="202"/>
      <c r="L4" s="202"/>
      <c r="M4" s="202"/>
      <c r="N4" s="202"/>
      <c r="O4" s="202"/>
      <c r="P4" s="202"/>
      <c r="Q4" s="202"/>
      <c r="R4" s="202"/>
      <c r="S4" s="202"/>
      <c r="T4" s="202"/>
    </row>
    <row r="5" spans="1:20" s="179" customFormat="1" ht="11.25" customHeight="1">
      <c r="A5" s="202"/>
      <c r="B5" s="202"/>
      <c r="C5" s="202"/>
      <c r="D5" s="202"/>
      <c r="F5" s="295" t="s">
        <v>87</v>
      </c>
      <c r="G5" s="310" t="s">
        <v>443</v>
      </c>
      <c r="H5" s="294" t="s">
        <v>434</v>
      </c>
      <c r="I5" s="1277"/>
      <c r="J5" s="202"/>
      <c r="K5" s="202"/>
      <c r="L5" s="202"/>
      <c r="M5" s="202"/>
      <c r="N5" s="202"/>
      <c r="O5" s="202"/>
      <c r="P5" s="202"/>
      <c r="Q5" s="202"/>
      <c r="R5" s="202"/>
      <c r="S5" s="202"/>
      <c r="T5" s="202"/>
    </row>
    <row r="6" spans="1:20" s="179" customFormat="1" ht="12.1" customHeight="1">
      <c r="A6" s="202"/>
      <c r="B6" s="202"/>
      <c r="C6" s="202"/>
      <c r="D6" s="202"/>
      <c r="F6" s="296" t="s">
        <v>88</v>
      </c>
      <c r="G6" s="298">
        <v>2</v>
      </c>
      <c r="H6" s="299">
        <v>3</v>
      </c>
      <c r="I6" s="297">
        <v>4</v>
      </c>
      <c r="J6" s="202">
        <v>4</v>
      </c>
      <c r="K6" s="202"/>
      <c r="L6" s="202"/>
      <c r="M6" s="202"/>
      <c r="N6" s="202"/>
      <c r="O6" s="202"/>
      <c r="P6" s="202"/>
      <c r="Q6" s="202"/>
      <c r="R6" s="202"/>
      <c r="S6" s="202"/>
      <c r="T6" s="202"/>
    </row>
    <row r="7" spans="1:20" s="179" customFormat="1" ht="19.05">
      <c r="A7" s="202"/>
      <c r="B7" s="202"/>
      <c r="C7" s="202"/>
      <c r="D7" s="202"/>
      <c r="F7" s="309">
        <v>1</v>
      </c>
      <c r="G7" s="385" t="s">
        <v>466</v>
      </c>
      <c r="H7" s="293" t="str">
        <f>IF(dateCh="","",dateCh)</f>
        <v>02.05.2023</v>
      </c>
      <c r="I7" s="184" t="s">
        <v>467</v>
      </c>
      <c r="J7" s="308"/>
      <c r="K7" s="202"/>
      <c r="L7" s="202"/>
      <c r="M7" s="202"/>
      <c r="N7" s="202"/>
      <c r="O7" s="202"/>
      <c r="P7" s="202"/>
      <c r="Q7" s="202"/>
      <c r="R7" s="202"/>
      <c r="S7" s="202"/>
      <c r="T7" s="202"/>
    </row>
    <row r="8" spans="1:20" s="179" customFormat="1" ht="46.2">
      <c r="A8" s="1278">
        <v>1</v>
      </c>
      <c r="B8" s="202"/>
      <c r="C8" s="202"/>
      <c r="D8" s="202"/>
      <c r="F8" s="309" t="str">
        <f>"2." &amp;mergeValue(A8)</f>
        <v>2.1</v>
      </c>
      <c r="G8" s="385" t="s">
        <v>468</v>
      </c>
      <c r="H8" s="293"/>
      <c r="I8" s="184" t="s">
        <v>563</v>
      </c>
      <c r="J8" s="308"/>
      <c r="K8" s="202"/>
      <c r="L8" s="202"/>
      <c r="M8" s="202"/>
      <c r="N8" s="202"/>
      <c r="O8" s="202"/>
      <c r="P8" s="202"/>
      <c r="Q8" s="202"/>
      <c r="R8" s="202"/>
      <c r="S8" s="202"/>
      <c r="T8" s="202"/>
    </row>
    <row r="9" spans="1:20" s="179" customFormat="1" ht="23.1">
      <c r="A9" s="1278"/>
      <c r="B9" s="202"/>
      <c r="C9" s="202"/>
      <c r="D9" s="202"/>
      <c r="F9" s="309" t="str">
        <f>"3." &amp;mergeValue(A9)</f>
        <v>3.1</v>
      </c>
      <c r="G9" s="385" t="s">
        <v>469</v>
      </c>
      <c r="H9" s="293"/>
      <c r="I9" s="184" t="s">
        <v>561</v>
      </c>
      <c r="J9" s="308"/>
      <c r="K9" s="202"/>
      <c r="L9" s="202"/>
      <c r="M9" s="202"/>
      <c r="N9" s="202"/>
      <c r="O9" s="202"/>
      <c r="P9" s="202"/>
      <c r="Q9" s="202"/>
      <c r="R9" s="202"/>
      <c r="S9" s="202"/>
      <c r="T9" s="202"/>
    </row>
    <row r="10" spans="1:20" s="179" customFormat="1" ht="23.1">
      <c r="A10" s="1278"/>
      <c r="B10" s="202"/>
      <c r="C10" s="202"/>
      <c r="D10" s="202"/>
      <c r="F10" s="309" t="str">
        <f>"4."&amp;mergeValue(A10)</f>
        <v>4.1</v>
      </c>
      <c r="G10" s="385" t="s">
        <v>470</v>
      </c>
      <c r="H10" s="294" t="s">
        <v>444</v>
      </c>
      <c r="I10" s="184"/>
      <c r="J10" s="308"/>
      <c r="K10" s="202"/>
      <c r="L10" s="202"/>
      <c r="M10" s="202"/>
      <c r="N10" s="202"/>
      <c r="O10" s="202"/>
      <c r="P10" s="202"/>
      <c r="Q10" s="202"/>
      <c r="R10" s="202"/>
      <c r="S10" s="202"/>
      <c r="T10" s="202"/>
    </row>
    <row r="11" spans="1:20" s="179" customFormat="1" ht="19.05">
      <c r="A11" s="1278"/>
      <c r="B11" s="1278">
        <v>1</v>
      </c>
      <c r="C11" s="317"/>
      <c r="D11" s="317"/>
      <c r="F11" s="309" t="str">
        <f>"4."&amp;mergeValue(A11) &amp;"."&amp;mergeValue(B11)</f>
        <v>4.1.1</v>
      </c>
      <c r="G11" s="300" t="s">
        <v>565</v>
      </c>
      <c r="H11" s="293" t="str">
        <f>IF(region_name="","",region_name)</f>
        <v>Курганская область</v>
      </c>
      <c r="I11" s="184" t="s">
        <v>473</v>
      </c>
      <c r="J11" s="308"/>
      <c r="K11" s="202"/>
      <c r="L11" s="202"/>
      <c r="M11" s="202"/>
      <c r="N11" s="202"/>
      <c r="O11" s="202"/>
      <c r="P11" s="202"/>
      <c r="Q11" s="202"/>
      <c r="R11" s="202"/>
      <c r="S11" s="202"/>
      <c r="T11" s="202"/>
    </row>
    <row r="12" spans="1:20" s="179" customFormat="1" ht="23.1">
      <c r="A12" s="1278"/>
      <c r="B12" s="1278"/>
      <c r="C12" s="1278">
        <v>1</v>
      </c>
      <c r="D12" s="317"/>
      <c r="F12" s="309" t="str">
        <f>"4."&amp;mergeValue(A12) &amp;"."&amp;mergeValue(B12)&amp;"."&amp;mergeValue(C12)</f>
        <v>4.1.1.1</v>
      </c>
      <c r="G12" s="314" t="s">
        <v>471</v>
      </c>
      <c r="H12" s="293"/>
      <c r="I12" s="184" t="s">
        <v>474</v>
      </c>
      <c r="J12" s="308"/>
      <c r="K12" s="202"/>
      <c r="L12" s="202"/>
      <c r="M12" s="202"/>
      <c r="N12" s="202"/>
      <c r="O12" s="202"/>
      <c r="P12" s="202"/>
      <c r="Q12" s="202"/>
      <c r="R12" s="202"/>
      <c r="S12" s="202"/>
      <c r="T12" s="202"/>
    </row>
    <row r="13" spans="1:20" s="179" customFormat="1" ht="39.1" customHeight="1">
      <c r="A13" s="1278"/>
      <c r="B13" s="1278"/>
      <c r="C13" s="1278"/>
      <c r="D13" s="317">
        <v>1</v>
      </c>
      <c r="F13" s="309" t="str">
        <f>"4."&amp;mergeValue(A13) &amp;"."&amp;mergeValue(B13)&amp;"."&amp;mergeValue(C13)&amp;"."&amp;mergeValue(D13)</f>
        <v>4.1.1.1.1</v>
      </c>
      <c r="G13" s="388" t="s">
        <v>472</v>
      </c>
      <c r="H13" s="293"/>
      <c r="I13" s="1316" t="s">
        <v>564</v>
      </c>
      <c r="J13" s="308"/>
      <c r="K13" s="202"/>
      <c r="L13" s="202"/>
      <c r="M13" s="202"/>
      <c r="N13" s="202"/>
      <c r="O13" s="202"/>
      <c r="P13" s="202"/>
      <c r="Q13" s="202"/>
      <c r="R13" s="202"/>
      <c r="S13" s="202"/>
      <c r="T13" s="202"/>
    </row>
    <row r="14" spans="1:20" s="179" customFormat="1" ht="19.05">
      <c r="A14" s="1278"/>
      <c r="B14" s="1278"/>
      <c r="C14" s="1278"/>
      <c r="D14" s="317"/>
      <c r="F14" s="311"/>
      <c r="G14" s="140" t="s">
        <v>3</v>
      </c>
      <c r="H14" s="316"/>
      <c r="I14" s="1316"/>
      <c r="J14" s="308"/>
      <c r="K14" s="202"/>
      <c r="L14" s="202"/>
      <c r="M14" s="202"/>
      <c r="N14" s="202"/>
      <c r="O14" s="202"/>
      <c r="P14" s="202"/>
      <c r="Q14" s="202"/>
      <c r="R14" s="202"/>
      <c r="S14" s="202"/>
      <c r="T14" s="202"/>
    </row>
    <row r="15" spans="1:20" s="179" customFormat="1" ht="19.05">
      <c r="A15" s="1278"/>
      <c r="B15" s="1278"/>
      <c r="C15" s="317"/>
      <c r="D15" s="317"/>
      <c r="F15" s="389"/>
      <c r="G15" s="183" t="s">
        <v>396</v>
      </c>
      <c r="H15" s="390"/>
      <c r="I15" s="391"/>
      <c r="J15" s="308"/>
      <c r="K15" s="202"/>
      <c r="L15" s="202"/>
      <c r="M15" s="202"/>
      <c r="N15" s="202"/>
      <c r="O15" s="202"/>
      <c r="P15" s="202"/>
      <c r="Q15" s="202"/>
      <c r="R15" s="202"/>
      <c r="S15" s="202"/>
      <c r="T15" s="202"/>
    </row>
    <row r="16" spans="1:20" s="179" customFormat="1" ht="19.05">
      <c r="A16" s="1278"/>
      <c r="B16" s="202"/>
      <c r="C16" s="202"/>
      <c r="D16" s="202"/>
      <c r="F16" s="311"/>
      <c r="G16" s="145" t="s">
        <v>478</v>
      </c>
      <c r="H16" s="312"/>
      <c r="I16" s="313"/>
      <c r="J16" s="308"/>
      <c r="K16" s="202"/>
      <c r="L16" s="202"/>
      <c r="M16" s="202"/>
      <c r="N16" s="202"/>
      <c r="O16" s="202"/>
      <c r="P16" s="202"/>
      <c r="Q16" s="202"/>
      <c r="R16" s="202"/>
      <c r="S16" s="202"/>
      <c r="T16" s="202"/>
    </row>
    <row r="17" spans="1:20" s="179" customFormat="1" ht="19.05">
      <c r="A17" s="202"/>
      <c r="B17" s="202"/>
      <c r="C17" s="202"/>
      <c r="D17" s="202"/>
      <c r="F17" s="311"/>
      <c r="G17" s="155" t="s">
        <v>477</v>
      </c>
      <c r="H17" s="312"/>
      <c r="I17" s="313"/>
      <c r="J17" s="308"/>
      <c r="K17" s="202"/>
      <c r="L17" s="202"/>
      <c r="M17" s="202"/>
      <c r="N17" s="202"/>
      <c r="O17" s="202"/>
      <c r="P17" s="202"/>
      <c r="Q17" s="202"/>
      <c r="R17" s="202"/>
      <c r="S17" s="202"/>
      <c r="T17" s="202"/>
    </row>
    <row r="18" spans="1:20" s="302" customFormat="1" ht="3.1" customHeight="1">
      <c r="A18" s="303"/>
      <c r="B18" s="303"/>
      <c r="C18" s="303"/>
      <c r="D18" s="303"/>
      <c r="F18" s="318"/>
      <c r="G18" s="319"/>
      <c r="H18" s="320"/>
      <c r="I18" s="321"/>
      <c r="J18" s="303"/>
      <c r="K18" s="303"/>
      <c r="L18" s="303"/>
      <c r="M18" s="303"/>
      <c r="N18" s="303"/>
      <c r="O18" s="303"/>
      <c r="P18" s="303"/>
      <c r="Q18" s="303"/>
      <c r="R18" s="303"/>
      <c r="S18" s="303"/>
      <c r="T18" s="303"/>
    </row>
    <row r="19" spans="1:20" s="302" customFormat="1" ht="14.95" customHeight="1">
      <c r="A19" s="303"/>
      <c r="B19" s="303"/>
      <c r="C19" s="303"/>
      <c r="D19" s="303"/>
      <c r="F19" s="301"/>
      <c r="G19" s="1273" t="s">
        <v>566</v>
      </c>
      <c r="H19" s="1273"/>
      <c r="I19" s="214"/>
      <c r="J19" s="303"/>
      <c r="K19" s="303"/>
      <c r="L19" s="303"/>
      <c r="M19" s="303"/>
      <c r="N19" s="303"/>
      <c r="O19" s="303"/>
      <c r="P19" s="303"/>
      <c r="Q19" s="303"/>
      <c r="R19" s="303"/>
      <c r="S19" s="303"/>
      <c r="T19" s="303"/>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3.6"/>
  <cols>
    <col min="1" max="6" width="10.5703125" style="464" hidden="1" customWidth="1"/>
    <col min="7" max="8" width="11.140625" style="470" hidden="1" customWidth="1"/>
    <col min="9" max="9" width="3.7109375" style="447" customWidth="1"/>
    <col min="10" max="11" width="3.7109375" style="446" customWidth="1"/>
    <col min="12" max="12" width="12.7109375" style="440" customWidth="1"/>
    <col min="13" max="13" width="44.7109375" style="440" customWidth="1"/>
    <col min="14" max="14" width="1.7109375" style="440" hidden="1" customWidth="1"/>
    <col min="15" max="21" width="23.7109375" style="440" hidden="1" customWidth="1"/>
    <col min="22" max="22" width="1.7109375" style="440" hidden="1" customWidth="1"/>
    <col min="23" max="23" width="11.7109375" style="440" customWidth="1"/>
    <col min="24" max="24" width="3.7109375" style="440" customWidth="1"/>
    <col min="25" max="25" width="11.7109375" style="440" customWidth="1"/>
    <col min="26" max="26" width="8.5703125" style="440" hidden="1" customWidth="1"/>
    <col min="27" max="27" width="4.7109375" style="440" customWidth="1"/>
    <col min="28" max="28" width="115.7109375" style="440" customWidth="1"/>
    <col min="29" max="33" width="10.5703125" style="464"/>
    <col min="34" max="249" width="10.5703125" style="440"/>
    <col min="250" max="257" width="0" style="440" hidden="1" customWidth="1"/>
    <col min="258" max="260" width="3.7109375" style="440" customWidth="1"/>
    <col min="261" max="261" width="12.7109375" style="440" customWidth="1"/>
    <col min="262" max="262" width="47.42578125" style="440" customWidth="1"/>
    <col min="263" max="271" width="0" style="440" hidden="1" customWidth="1"/>
    <col min="272" max="272" width="11.7109375" style="440" customWidth="1"/>
    <col min="273" max="273" width="6.42578125" style="440" bestFit="1" customWidth="1"/>
    <col min="274" max="274" width="11.7109375" style="440" customWidth="1"/>
    <col min="275" max="275" width="0" style="440" hidden="1" customWidth="1"/>
    <col min="276" max="276" width="3.7109375" style="440" customWidth="1"/>
    <col min="277" max="277" width="11.140625" style="440" bestFit="1" customWidth="1"/>
    <col min="278" max="505" width="10.5703125" style="440"/>
    <col min="506" max="513" width="0" style="440" hidden="1" customWidth="1"/>
    <col min="514" max="516" width="3.7109375" style="440" customWidth="1"/>
    <col min="517" max="517" width="12.7109375" style="440" customWidth="1"/>
    <col min="518" max="518" width="47.42578125" style="440" customWidth="1"/>
    <col min="519" max="527" width="0" style="440" hidden="1" customWidth="1"/>
    <col min="528" max="528" width="11.7109375" style="440" customWidth="1"/>
    <col min="529" max="529" width="6.42578125" style="440" bestFit="1" customWidth="1"/>
    <col min="530" max="530" width="11.7109375" style="440" customWidth="1"/>
    <col min="531" max="531" width="0" style="440" hidden="1" customWidth="1"/>
    <col min="532" max="532" width="3.7109375" style="440" customWidth="1"/>
    <col min="533" max="533" width="11.140625" style="440" bestFit="1" customWidth="1"/>
    <col min="534" max="761" width="10.5703125" style="440"/>
    <col min="762" max="769" width="0" style="440" hidden="1" customWidth="1"/>
    <col min="770" max="772" width="3.7109375" style="440" customWidth="1"/>
    <col min="773" max="773" width="12.7109375" style="440" customWidth="1"/>
    <col min="774" max="774" width="47.42578125" style="440" customWidth="1"/>
    <col min="775" max="783" width="0" style="440" hidden="1" customWidth="1"/>
    <col min="784" max="784" width="11.7109375" style="440" customWidth="1"/>
    <col min="785" max="785" width="6.42578125" style="440" bestFit="1" customWidth="1"/>
    <col min="786" max="786" width="11.7109375" style="440" customWidth="1"/>
    <col min="787" max="787" width="0" style="440" hidden="1" customWidth="1"/>
    <col min="788" max="788" width="3.7109375" style="440" customWidth="1"/>
    <col min="789" max="789" width="11.140625" style="440" bestFit="1" customWidth="1"/>
    <col min="790" max="1017" width="10.5703125" style="440"/>
    <col min="1018" max="1025" width="0" style="440" hidden="1" customWidth="1"/>
    <col min="1026" max="1028" width="3.7109375" style="440" customWidth="1"/>
    <col min="1029" max="1029" width="12.7109375" style="440" customWidth="1"/>
    <col min="1030" max="1030" width="47.42578125" style="440" customWidth="1"/>
    <col min="1031" max="1039" width="0" style="440" hidden="1" customWidth="1"/>
    <col min="1040" max="1040" width="11.7109375" style="440" customWidth="1"/>
    <col min="1041" max="1041" width="6.42578125" style="440" bestFit="1" customWidth="1"/>
    <col min="1042" max="1042" width="11.7109375" style="440" customWidth="1"/>
    <col min="1043" max="1043" width="0" style="440" hidden="1" customWidth="1"/>
    <col min="1044" max="1044" width="3.7109375" style="440" customWidth="1"/>
    <col min="1045" max="1045" width="11.140625" style="440" bestFit="1" customWidth="1"/>
    <col min="1046" max="1273" width="10.5703125" style="440"/>
    <col min="1274" max="1281" width="0" style="440" hidden="1" customWidth="1"/>
    <col min="1282" max="1284" width="3.7109375" style="440" customWidth="1"/>
    <col min="1285" max="1285" width="12.7109375" style="440" customWidth="1"/>
    <col min="1286" max="1286" width="47.42578125" style="440" customWidth="1"/>
    <col min="1287" max="1295" width="0" style="440" hidden="1" customWidth="1"/>
    <col min="1296" max="1296" width="11.7109375" style="440" customWidth="1"/>
    <col min="1297" max="1297" width="6.42578125" style="440" bestFit="1" customWidth="1"/>
    <col min="1298" max="1298" width="11.7109375" style="440" customWidth="1"/>
    <col min="1299" max="1299" width="0" style="440" hidden="1" customWidth="1"/>
    <col min="1300" max="1300" width="3.7109375" style="440" customWidth="1"/>
    <col min="1301" max="1301" width="11.140625" style="440" bestFit="1" customWidth="1"/>
    <col min="1302" max="1529" width="10.5703125" style="440"/>
    <col min="1530" max="1537" width="0" style="440" hidden="1" customWidth="1"/>
    <col min="1538" max="1540" width="3.7109375" style="440" customWidth="1"/>
    <col min="1541" max="1541" width="12.7109375" style="440" customWidth="1"/>
    <col min="1542" max="1542" width="47.42578125" style="440" customWidth="1"/>
    <col min="1543" max="1551" width="0" style="440" hidden="1" customWidth="1"/>
    <col min="1552" max="1552" width="11.7109375" style="440" customWidth="1"/>
    <col min="1553" max="1553" width="6.42578125" style="440" bestFit="1" customWidth="1"/>
    <col min="1554" max="1554" width="11.7109375" style="440" customWidth="1"/>
    <col min="1555" max="1555" width="0" style="440" hidden="1" customWidth="1"/>
    <col min="1556" max="1556" width="3.7109375" style="440" customWidth="1"/>
    <col min="1557" max="1557" width="11.140625" style="440" bestFit="1" customWidth="1"/>
    <col min="1558" max="1785" width="10.5703125" style="440"/>
    <col min="1786" max="1793" width="0" style="440" hidden="1" customWidth="1"/>
    <col min="1794" max="1796" width="3.7109375" style="440" customWidth="1"/>
    <col min="1797" max="1797" width="12.7109375" style="440" customWidth="1"/>
    <col min="1798" max="1798" width="47.42578125" style="440" customWidth="1"/>
    <col min="1799" max="1807" width="0" style="440" hidden="1" customWidth="1"/>
    <col min="1808" max="1808" width="11.7109375" style="440" customWidth="1"/>
    <col min="1809" max="1809" width="6.42578125" style="440" bestFit="1" customWidth="1"/>
    <col min="1810" max="1810" width="11.7109375" style="440" customWidth="1"/>
    <col min="1811" max="1811" width="0" style="440" hidden="1" customWidth="1"/>
    <col min="1812" max="1812" width="3.7109375" style="440" customWidth="1"/>
    <col min="1813" max="1813" width="11.140625" style="440" bestFit="1" customWidth="1"/>
    <col min="1814" max="2041" width="10.5703125" style="440"/>
    <col min="2042" max="2049" width="0" style="440" hidden="1" customWidth="1"/>
    <col min="2050" max="2052" width="3.7109375" style="440" customWidth="1"/>
    <col min="2053" max="2053" width="12.7109375" style="440" customWidth="1"/>
    <col min="2054" max="2054" width="47.42578125" style="440" customWidth="1"/>
    <col min="2055" max="2063" width="0" style="440" hidden="1" customWidth="1"/>
    <col min="2064" max="2064" width="11.7109375" style="440" customWidth="1"/>
    <col min="2065" max="2065" width="6.42578125" style="440" bestFit="1" customWidth="1"/>
    <col min="2066" max="2066" width="11.7109375" style="440" customWidth="1"/>
    <col min="2067" max="2067" width="0" style="440" hidden="1" customWidth="1"/>
    <col min="2068" max="2068" width="3.7109375" style="440" customWidth="1"/>
    <col min="2069" max="2069" width="11.140625" style="440" bestFit="1" customWidth="1"/>
    <col min="2070" max="2297" width="10.5703125" style="440"/>
    <col min="2298" max="2305" width="0" style="440" hidden="1" customWidth="1"/>
    <col min="2306" max="2308" width="3.7109375" style="440" customWidth="1"/>
    <col min="2309" max="2309" width="12.7109375" style="440" customWidth="1"/>
    <col min="2310" max="2310" width="47.42578125" style="440" customWidth="1"/>
    <col min="2311" max="2319" width="0" style="440" hidden="1" customWidth="1"/>
    <col min="2320" max="2320" width="11.7109375" style="440" customWidth="1"/>
    <col min="2321" max="2321" width="6.42578125" style="440" bestFit="1" customWidth="1"/>
    <col min="2322" max="2322" width="11.7109375" style="440" customWidth="1"/>
    <col min="2323" max="2323" width="0" style="440" hidden="1" customWidth="1"/>
    <col min="2324" max="2324" width="3.7109375" style="440" customWidth="1"/>
    <col min="2325" max="2325" width="11.140625" style="440" bestFit="1" customWidth="1"/>
    <col min="2326" max="2553" width="10.5703125" style="440"/>
    <col min="2554" max="2561" width="0" style="440" hidden="1" customWidth="1"/>
    <col min="2562" max="2564" width="3.7109375" style="440" customWidth="1"/>
    <col min="2565" max="2565" width="12.7109375" style="440" customWidth="1"/>
    <col min="2566" max="2566" width="47.42578125" style="440" customWidth="1"/>
    <col min="2567" max="2575" width="0" style="440" hidden="1" customWidth="1"/>
    <col min="2576" max="2576" width="11.7109375" style="440" customWidth="1"/>
    <col min="2577" max="2577" width="6.42578125" style="440" bestFit="1" customWidth="1"/>
    <col min="2578" max="2578" width="11.7109375" style="440" customWidth="1"/>
    <col min="2579" max="2579" width="0" style="440" hidden="1" customWidth="1"/>
    <col min="2580" max="2580" width="3.7109375" style="440" customWidth="1"/>
    <col min="2581" max="2581" width="11.140625" style="440" bestFit="1" customWidth="1"/>
    <col min="2582" max="2809" width="10.5703125" style="440"/>
    <col min="2810" max="2817" width="0" style="440" hidden="1" customWidth="1"/>
    <col min="2818" max="2820" width="3.7109375" style="440" customWidth="1"/>
    <col min="2821" max="2821" width="12.7109375" style="440" customWidth="1"/>
    <col min="2822" max="2822" width="47.42578125" style="440" customWidth="1"/>
    <col min="2823" max="2831" width="0" style="440" hidden="1" customWidth="1"/>
    <col min="2832" max="2832" width="11.7109375" style="440" customWidth="1"/>
    <col min="2833" max="2833" width="6.42578125" style="440" bestFit="1" customWidth="1"/>
    <col min="2834" max="2834" width="11.7109375" style="440" customWidth="1"/>
    <col min="2835" max="2835" width="0" style="440" hidden="1" customWidth="1"/>
    <col min="2836" max="2836" width="3.7109375" style="440" customWidth="1"/>
    <col min="2837" max="2837" width="11.140625" style="440" bestFit="1" customWidth="1"/>
    <col min="2838" max="3065" width="10.5703125" style="440"/>
    <col min="3066" max="3073" width="0" style="440" hidden="1" customWidth="1"/>
    <col min="3074" max="3076" width="3.7109375" style="440" customWidth="1"/>
    <col min="3077" max="3077" width="12.7109375" style="440" customWidth="1"/>
    <col min="3078" max="3078" width="47.42578125" style="440" customWidth="1"/>
    <col min="3079" max="3087" width="0" style="440" hidden="1" customWidth="1"/>
    <col min="3088" max="3088" width="11.7109375" style="440" customWidth="1"/>
    <col min="3089" max="3089" width="6.42578125" style="440" bestFit="1" customWidth="1"/>
    <col min="3090" max="3090" width="11.7109375" style="440" customWidth="1"/>
    <col min="3091" max="3091" width="0" style="440" hidden="1" customWidth="1"/>
    <col min="3092" max="3092" width="3.7109375" style="440" customWidth="1"/>
    <col min="3093" max="3093" width="11.140625" style="440" bestFit="1" customWidth="1"/>
    <col min="3094" max="3321" width="10.5703125" style="440"/>
    <col min="3322" max="3329" width="0" style="440" hidden="1" customWidth="1"/>
    <col min="3330" max="3332" width="3.7109375" style="440" customWidth="1"/>
    <col min="3333" max="3333" width="12.7109375" style="440" customWidth="1"/>
    <col min="3334" max="3334" width="47.42578125" style="440" customWidth="1"/>
    <col min="3335" max="3343" width="0" style="440" hidden="1" customWidth="1"/>
    <col min="3344" max="3344" width="11.7109375" style="440" customWidth="1"/>
    <col min="3345" max="3345" width="6.42578125" style="440" bestFit="1" customWidth="1"/>
    <col min="3346" max="3346" width="11.7109375" style="440" customWidth="1"/>
    <col min="3347" max="3347" width="0" style="440" hidden="1" customWidth="1"/>
    <col min="3348" max="3348" width="3.7109375" style="440" customWidth="1"/>
    <col min="3349" max="3349" width="11.140625" style="440" bestFit="1" customWidth="1"/>
    <col min="3350" max="3577" width="10.5703125" style="440"/>
    <col min="3578" max="3585" width="0" style="440" hidden="1" customWidth="1"/>
    <col min="3586" max="3588" width="3.7109375" style="440" customWidth="1"/>
    <col min="3589" max="3589" width="12.7109375" style="440" customWidth="1"/>
    <col min="3590" max="3590" width="47.42578125" style="440" customWidth="1"/>
    <col min="3591" max="3599" width="0" style="440" hidden="1" customWidth="1"/>
    <col min="3600" max="3600" width="11.7109375" style="440" customWidth="1"/>
    <col min="3601" max="3601" width="6.42578125" style="440" bestFit="1" customWidth="1"/>
    <col min="3602" max="3602" width="11.7109375" style="440" customWidth="1"/>
    <col min="3603" max="3603" width="0" style="440" hidden="1" customWidth="1"/>
    <col min="3604" max="3604" width="3.7109375" style="440" customWidth="1"/>
    <col min="3605" max="3605" width="11.140625" style="440" bestFit="1" customWidth="1"/>
    <col min="3606" max="3833" width="10.5703125" style="440"/>
    <col min="3834" max="3841" width="0" style="440" hidden="1" customWidth="1"/>
    <col min="3842" max="3844" width="3.7109375" style="440" customWidth="1"/>
    <col min="3845" max="3845" width="12.7109375" style="440" customWidth="1"/>
    <col min="3846" max="3846" width="47.42578125" style="440" customWidth="1"/>
    <col min="3847" max="3855" width="0" style="440" hidden="1" customWidth="1"/>
    <col min="3856" max="3856" width="11.7109375" style="440" customWidth="1"/>
    <col min="3857" max="3857" width="6.42578125" style="440" bestFit="1" customWidth="1"/>
    <col min="3858" max="3858" width="11.7109375" style="440" customWidth="1"/>
    <col min="3859" max="3859" width="0" style="440" hidden="1" customWidth="1"/>
    <col min="3860" max="3860" width="3.7109375" style="440" customWidth="1"/>
    <col min="3861" max="3861" width="11.140625" style="440" bestFit="1" customWidth="1"/>
    <col min="3862" max="4089" width="10.5703125" style="440"/>
    <col min="4090" max="4097" width="0" style="440" hidden="1" customWidth="1"/>
    <col min="4098" max="4100" width="3.7109375" style="440" customWidth="1"/>
    <col min="4101" max="4101" width="12.7109375" style="440" customWidth="1"/>
    <col min="4102" max="4102" width="47.42578125" style="440" customWidth="1"/>
    <col min="4103" max="4111" width="0" style="440" hidden="1" customWidth="1"/>
    <col min="4112" max="4112" width="11.7109375" style="440" customWidth="1"/>
    <col min="4113" max="4113" width="6.42578125" style="440" bestFit="1" customWidth="1"/>
    <col min="4114" max="4114" width="11.7109375" style="440" customWidth="1"/>
    <col min="4115" max="4115" width="0" style="440" hidden="1" customWidth="1"/>
    <col min="4116" max="4116" width="3.7109375" style="440" customWidth="1"/>
    <col min="4117" max="4117" width="11.140625" style="440" bestFit="1" customWidth="1"/>
    <col min="4118" max="4345" width="10.5703125" style="440"/>
    <col min="4346" max="4353" width="0" style="440" hidden="1" customWidth="1"/>
    <col min="4354" max="4356" width="3.7109375" style="440" customWidth="1"/>
    <col min="4357" max="4357" width="12.7109375" style="440" customWidth="1"/>
    <col min="4358" max="4358" width="47.42578125" style="440" customWidth="1"/>
    <col min="4359" max="4367" width="0" style="440" hidden="1" customWidth="1"/>
    <col min="4368" max="4368" width="11.7109375" style="440" customWidth="1"/>
    <col min="4369" max="4369" width="6.42578125" style="440" bestFit="1" customWidth="1"/>
    <col min="4370" max="4370" width="11.7109375" style="440" customWidth="1"/>
    <col min="4371" max="4371" width="0" style="440" hidden="1" customWidth="1"/>
    <col min="4372" max="4372" width="3.7109375" style="440" customWidth="1"/>
    <col min="4373" max="4373" width="11.140625" style="440" bestFit="1" customWidth="1"/>
    <col min="4374" max="4601" width="10.5703125" style="440"/>
    <col min="4602" max="4609" width="0" style="440" hidden="1" customWidth="1"/>
    <col min="4610" max="4612" width="3.7109375" style="440" customWidth="1"/>
    <col min="4613" max="4613" width="12.7109375" style="440" customWidth="1"/>
    <col min="4614" max="4614" width="47.42578125" style="440" customWidth="1"/>
    <col min="4615" max="4623" width="0" style="440" hidden="1" customWidth="1"/>
    <col min="4624" max="4624" width="11.7109375" style="440" customWidth="1"/>
    <col min="4625" max="4625" width="6.42578125" style="440" bestFit="1" customWidth="1"/>
    <col min="4626" max="4626" width="11.7109375" style="440" customWidth="1"/>
    <col min="4627" max="4627" width="0" style="440" hidden="1" customWidth="1"/>
    <col min="4628" max="4628" width="3.7109375" style="440" customWidth="1"/>
    <col min="4629" max="4629" width="11.140625" style="440" bestFit="1" customWidth="1"/>
    <col min="4630" max="4857" width="10.5703125" style="440"/>
    <col min="4858" max="4865" width="0" style="440" hidden="1" customWidth="1"/>
    <col min="4866" max="4868" width="3.7109375" style="440" customWidth="1"/>
    <col min="4869" max="4869" width="12.7109375" style="440" customWidth="1"/>
    <col min="4870" max="4870" width="47.42578125" style="440" customWidth="1"/>
    <col min="4871" max="4879" width="0" style="440" hidden="1" customWidth="1"/>
    <col min="4880" max="4880" width="11.7109375" style="440" customWidth="1"/>
    <col min="4881" max="4881" width="6.42578125" style="440" bestFit="1" customWidth="1"/>
    <col min="4882" max="4882" width="11.7109375" style="440" customWidth="1"/>
    <col min="4883" max="4883" width="0" style="440" hidden="1" customWidth="1"/>
    <col min="4884" max="4884" width="3.7109375" style="440" customWidth="1"/>
    <col min="4885" max="4885" width="11.140625" style="440" bestFit="1" customWidth="1"/>
    <col min="4886" max="5113" width="10.5703125" style="440"/>
    <col min="5114" max="5121" width="0" style="440" hidden="1" customWidth="1"/>
    <col min="5122" max="5124" width="3.7109375" style="440" customWidth="1"/>
    <col min="5125" max="5125" width="12.7109375" style="440" customWidth="1"/>
    <col min="5126" max="5126" width="47.42578125" style="440" customWidth="1"/>
    <col min="5127" max="5135" width="0" style="440" hidden="1" customWidth="1"/>
    <col min="5136" max="5136" width="11.7109375" style="440" customWidth="1"/>
    <col min="5137" max="5137" width="6.42578125" style="440" bestFit="1" customWidth="1"/>
    <col min="5138" max="5138" width="11.7109375" style="440" customWidth="1"/>
    <col min="5139" max="5139" width="0" style="440" hidden="1" customWidth="1"/>
    <col min="5140" max="5140" width="3.7109375" style="440" customWidth="1"/>
    <col min="5141" max="5141" width="11.140625" style="440" bestFit="1" customWidth="1"/>
    <col min="5142" max="5369" width="10.5703125" style="440"/>
    <col min="5370" max="5377" width="0" style="440" hidden="1" customWidth="1"/>
    <col min="5378" max="5380" width="3.7109375" style="440" customWidth="1"/>
    <col min="5381" max="5381" width="12.7109375" style="440" customWidth="1"/>
    <col min="5382" max="5382" width="47.42578125" style="440" customWidth="1"/>
    <col min="5383" max="5391" width="0" style="440" hidden="1" customWidth="1"/>
    <col min="5392" max="5392" width="11.7109375" style="440" customWidth="1"/>
    <col min="5393" max="5393" width="6.42578125" style="440" bestFit="1" customWidth="1"/>
    <col min="5394" max="5394" width="11.7109375" style="440" customWidth="1"/>
    <col min="5395" max="5395" width="0" style="440" hidden="1" customWidth="1"/>
    <col min="5396" max="5396" width="3.7109375" style="440" customWidth="1"/>
    <col min="5397" max="5397" width="11.140625" style="440" bestFit="1" customWidth="1"/>
    <col min="5398" max="5625" width="10.5703125" style="440"/>
    <col min="5626" max="5633" width="0" style="440" hidden="1" customWidth="1"/>
    <col min="5634" max="5636" width="3.7109375" style="440" customWidth="1"/>
    <col min="5637" max="5637" width="12.7109375" style="440" customWidth="1"/>
    <col min="5638" max="5638" width="47.42578125" style="440" customWidth="1"/>
    <col min="5639" max="5647" width="0" style="440" hidden="1" customWidth="1"/>
    <col min="5648" max="5648" width="11.7109375" style="440" customWidth="1"/>
    <col min="5649" max="5649" width="6.42578125" style="440" bestFit="1" customWidth="1"/>
    <col min="5650" max="5650" width="11.7109375" style="440" customWidth="1"/>
    <col min="5651" max="5651" width="0" style="440" hidden="1" customWidth="1"/>
    <col min="5652" max="5652" width="3.7109375" style="440" customWidth="1"/>
    <col min="5653" max="5653" width="11.140625" style="440" bestFit="1" customWidth="1"/>
    <col min="5654" max="5881" width="10.5703125" style="440"/>
    <col min="5882" max="5889" width="0" style="440" hidden="1" customWidth="1"/>
    <col min="5890" max="5892" width="3.7109375" style="440" customWidth="1"/>
    <col min="5893" max="5893" width="12.7109375" style="440" customWidth="1"/>
    <col min="5894" max="5894" width="47.42578125" style="440" customWidth="1"/>
    <col min="5895" max="5903" width="0" style="440" hidden="1" customWidth="1"/>
    <col min="5904" max="5904" width="11.7109375" style="440" customWidth="1"/>
    <col min="5905" max="5905" width="6.42578125" style="440" bestFit="1" customWidth="1"/>
    <col min="5906" max="5906" width="11.7109375" style="440" customWidth="1"/>
    <col min="5907" max="5907" width="0" style="440" hidden="1" customWidth="1"/>
    <col min="5908" max="5908" width="3.7109375" style="440" customWidth="1"/>
    <col min="5909" max="5909" width="11.140625" style="440" bestFit="1" customWidth="1"/>
    <col min="5910" max="6137" width="10.5703125" style="440"/>
    <col min="6138" max="6145" width="0" style="440" hidden="1" customWidth="1"/>
    <col min="6146" max="6148" width="3.7109375" style="440" customWidth="1"/>
    <col min="6149" max="6149" width="12.7109375" style="440" customWidth="1"/>
    <col min="6150" max="6150" width="47.42578125" style="440" customWidth="1"/>
    <col min="6151" max="6159" width="0" style="440" hidden="1" customWidth="1"/>
    <col min="6160" max="6160" width="11.7109375" style="440" customWidth="1"/>
    <col min="6161" max="6161" width="6.42578125" style="440" bestFit="1" customWidth="1"/>
    <col min="6162" max="6162" width="11.7109375" style="440" customWidth="1"/>
    <col min="6163" max="6163" width="0" style="440" hidden="1" customWidth="1"/>
    <col min="6164" max="6164" width="3.7109375" style="440" customWidth="1"/>
    <col min="6165" max="6165" width="11.140625" style="440" bestFit="1" customWidth="1"/>
    <col min="6166" max="6393" width="10.5703125" style="440"/>
    <col min="6394" max="6401" width="0" style="440" hidden="1" customWidth="1"/>
    <col min="6402" max="6404" width="3.7109375" style="440" customWidth="1"/>
    <col min="6405" max="6405" width="12.7109375" style="440" customWidth="1"/>
    <col min="6406" max="6406" width="47.42578125" style="440" customWidth="1"/>
    <col min="6407" max="6415" width="0" style="440" hidden="1" customWidth="1"/>
    <col min="6416" max="6416" width="11.7109375" style="440" customWidth="1"/>
    <col min="6417" max="6417" width="6.42578125" style="440" bestFit="1" customWidth="1"/>
    <col min="6418" max="6418" width="11.7109375" style="440" customWidth="1"/>
    <col min="6419" max="6419" width="0" style="440" hidden="1" customWidth="1"/>
    <col min="6420" max="6420" width="3.7109375" style="440" customWidth="1"/>
    <col min="6421" max="6421" width="11.140625" style="440" bestFit="1" customWidth="1"/>
    <col min="6422" max="6649" width="10.5703125" style="440"/>
    <col min="6650" max="6657" width="0" style="440" hidden="1" customWidth="1"/>
    <col min="6658" max="6660" width="3.7109375" style="440" customWidth="1"/>
    <col min="6661" max="6661" width="12.7109375" style="440" customWidth="1"/>
    <col min="6662" max="6662" width="47.42578125" style="440" customWidth="1"/>
    <col min="6663" max="6671" width="0" style="440" hidden="1" customWidth="1"/>
    <col min="6672" max="6672" width="11.7109375" style="440" customWidth="1"/>
    <col min="6673" max="6673" width="6.42578125" style="440" bestFit="1" customWidth="1"/>
    <col min="6674" max="6674" width="11.7109375" style="440" customWidth="1"/>
    <col min="6675" max="6675" width="0" style="440" hidden="1" customWidth="1"/>
    <col min="6676" max="6676" width="3.7109375" style="440" customWidth="1"/>
    <col min="6677" max="6677" width="11.140625" style="440" bestFit="1" customWidth="1"/>
    <col min="6678" max="6905" width="10.5703125" style="440"/>
    <col min="6906" max="6913" width="0" style="440" hidden="1" customWidth="1"/>
    <col min="6914" max="6916" width="3.7109375" style="440" customWidth="1"/>
    <col min="6917" max="6917" width="12.7109375" style="440" customWidth="1"/>
    <col min="6918" max="6918" width="47.42578125" style="440" customWidth="1"/>
    <col min="6919" max="6927" width="0" style="440" hidden="1" customWidth="1"/>
    <col min="6928" max="6928" width="11.7109375" style="440" customWidth="1"/>
    <col min="6929" max="6929" width="6.42578125" style="440" bestFit="1" customWidth="1"/>
    <col min="6930" max="6930" width="11.7109375" style="440" customWidth="1"/>
    <col min="6931" max="6931" width="0" style="440" hidden="1" customWidth="1"/>
    <col min="6932" max="6932" width="3.7109375" style="440" customWidth="1"/>
    <col min="6933" max="6933" width="11.140625" style="440" bestFit="1" customWidth="1"/>
    <col min="6934" max="7161" width="10.5703125" style="440"/>
    <col min="7162" max="7169" width="0" style="440" hidden="1" customWidth="1"/>
    <col min="7170" max="7172" width="3.7109375" style="440" customWidth="1"/>
    <col min="7173" max="7173" width="12.7109375" style="440" customWidth="1"/>
    <col min="7174" max="7174" width="47.42578125" style="440" customWidth="1"/>
    <col min="7175" max="7183" width="0" style="440" hidden="1" customWidth="1"/>
    <col min="7184" max="7184" width="11.7109375" style="440" customWidth="1"/>
    <col min="7185" max="7185" width="6.42578125" style="440" bestFit="1" customWidth="1"/>
    <col min="7186" max="7186" width="11.7109375" style="440" customWidth="1"/>
    <col min="7187" max="7187" width="0" style="440" hidden="1" customWidth="1"/>
    <col min="7188" max="7188" width="3.7109375" style="440" customWidth="1"/>
    <col min="7189" max="7189" width="11.140625" style="440" bestFit="1" customWidth="1"/>
    <col min="7190" max="7417" width="10.5703125" style="440"/>
    <col min="7418" max="7425" width="0" style="440" hidden="1" customWidth="1"/>
    <col min="7426" max="7428" width="3.7109375" style="440" customWidth="1"/>
    <col min="7429" max="7429" width="12.7109375" style="440" customWidth="1"/>
    <col min="7430" max="7430" width="47.42578125" style="440" customWidth="1"/>
    <col min="7431" max="7439" width="0" style="440" hidden="1" customWidth="1"/>
    <col min="7440" max="7440" width="11.7109375" style="440" customWidth="1"/>
    <col min="7441" max="7441" width="6.42578125" style="440" bestFit="1" customWidth="1"/>
    <col min="7442" max="7442" width="11.7109375" style="440" customWidth="1"/>
    <col min="7443" max="7443" width="0" style="440" hidden="1" customWidth="1"/>
    <col min="7444" max="7444" width="3.7109375" style="440" customWidth="1"/>
    <col min="7445" max="7445" width="11.140625" style="440" bestFit="1" customWidth="1"/>
    <col min="7446" max="7673" width="10.5703125" style="440"/>
    <col min="7674" max="7681" width="0" style="440" hidden="1" customWidth="1"/>
    <col min="7682" max="7684" width="3.7109375" style="440" customWidth="1"/>
    <col min="7685" max="7685" width="12.7109375" style="440" customWidth="1"/>
    <col min="7686" max="7686" width="47.42578125" style="440" customWidth="1"/>
    <col min="7687" max="7695" width="0" style="440" hidden="1" customWidth="1"/>
    <col min="7696" max="7696" width="11.7109375" style="440" customWidth="1"/>
    <col min="7697" max="7697" width="6.42578125" style="440" bestFit="1" customWidth="1"/>
    <col min="7698" max="7698" width="11.7109375" style="440" customWidth="1"/>
    <col min="7699" max="7699" width="0" style="440" hidden="1" customWidth="1"/>
    <col min="7700" max="7700" width="3.7109375" style="440" customWidth="1"/>
    <col min="7701" max="7701" width="11.140625" style="440" bestFit="1" customWidth="1"/>
    <col min="7702" max="7929" width="10.5703125" style="440"/>
    <col min="7930" max="7937" width="0" style="440" hidden="1" customWidth="1"/>
    <col min="7938" max="7940" width="3.7109375" style="440" customWidth="1"/>
    <col min="7941" max="7941" width="12.7109375" style="440" customWidth="1"/>
    <col min="7942" max="7942" width="47.42578125" style="440" customWidth="1"/>
    <col min="7943" max="7951" width="0" style="440" hidden="1" customWidth="1"/>
    <col min="7952" max="7952" width="11.7109375" style="440" customWidth="1"/>
    <col min="7953" max="7953" width="6.42578125" style="440" bestFit="1" customWidth="1"/>
    <col min="7954" max="7954" width="11.7109375" style="440" customWidth="1"/>
    <col min="7955" max="7955" width="0" style="440" hidden="1" customWidth="1"/>
    <col min="7956" max="7956" width="3.7109375" style="440" customWidth="1"/>
    <col min="7957" max="7957" width="11.140625" style="440" bestFit="1" customWidth="1"/>
    <col min="7958" max="8185" width="10.5703125" style="440"/>
    <col min="8186" max="8193" width="0" style="440" hidden="1" customWidth="1"/>
    <col min="8194" max="8196" width="3.7109375" style="440" customWidth="1"/>
    <col min="8197" max="8197" width="12.7109375" style="440" customWidth="1"/>
    <col min="8198" max="8198" width="47.42578125" style="440" customWidth="1"/>
    <col min="8199" max="8207" width="0" style="440" hidden="1" customWidth="1"/>
    <col min="8208" max="8208" width="11.7109375" style="440" customWidth="1"/>
    <col min="8209" max="8209" width="6.42578125" style="440" bestFit="1" customWidth="1"/>
    <col min="8210" max="8210" width="11.7109375" style="440" customWidth="1"/>
    <col min="8211" max="8211" width="0" style="440" hidden="1" customWidth="1"/>
    <col min="8212" max="8212" width="3.7109375" style="440" customWidth="1"/>
    <col min="8213" max="8213" width="11.140625" style="440" bestFit="1" customWidth="1"/>
    <col min="8214" max="8441" width="10.5703125" style="440"/>
    <col min="8442" max="8449" width="0" style="440" hidden="1" customWidth="1"/>
    <col min="8450" max="8452" width="3.7109375" style="440" customWidth="1"/>
    <col min="8453" max="8453" width="12.7109375" style="440" customWidth="1"/>
    <col min="8454" max="8454" width="47.42578125" style="440" customWidth="1"/>
    <col min="8455" max="8463" width="0" style="440" hidden="1" customWidth="1"/>
    <col min="8464" max="8464" width="11.7109375" style="440" customWidth="1"/>
    <col min="8465" max="8465" width="6.42578125" style="440" bestFit="1" customWidth="1"/>
    <col min="8466" max="8466" width="11.7109375" style="440" customWidth="1"/>
    <col min="8467" max="8467" width="0" style="440" hidden="1" customWidth="1"/>
    <col min="8468" max="8468" width="3.7109375" style="440" customWidth="1"/>
    <col min="8469" max="8469" width="11.140625" style="440" bestFit="1" customWidth="1"/>
    <col min="8470" max="8697" width="10.5703125" style="440"/>
    <col min="8698" max="8705" width="0" style="440" hidden="1" customWidth="1"/>
    <col min="8706" max="8708" width="3.7109375" style="440" customWidth="1"/>
    <col min="8709" max="8709" width="12.7109375" style="440" customWidth="1"/>
    <col min="8710" max="8710" width="47.42578125" style="440" customWidth="1"/>
    <col min="8711" max="8719" width="0" style="440" hidden="1" customWidth="1"/>
    <col min="8720" max="8720" width="11.7109375" style="440" customWidth="1"/>
    <col min="8721" max="8721" width="6.42578125" style="440" bestFit="1" customWidth="1"/>
    <col min="8722" max="8722" width="11.7109375" style="440" customWidth="1"/>
    <col min="8723" max="8723" width="0" style="440" hidden="1" customWidth="1"/>
    <col min="8724" max="8724" width="3.7109375" style="440" customWidth="1"/>
    <col min="8725" max="8725" width="11.140625" style="440" bestFit="1" customWidth="1"/>
    <col min="8726" max="8953" width="10.5703125" style="440"/>
    <col min="8954" max="8961" width="0" style="440" hidden="1" customWidth="1"/>
    <col min="8962" max="8964" width="3.7109375" style="440" customWidth="1"/>
    <col min="8965" max="8965" width="12.7109375" style="440" customWidth="1"/>
    <col min="8966" max="8966" width="47.42578125" style="440" customWidth="1"/>
    <col min="8967" max="8975" width="0" style="440" hidden="1" customWidth="1"/>
    <col min="8976" max="8976" width="11.7109375" style="440" customWidth="1"/>
    <col min="8977" max="8977" width="6.42578125" style="440" bestFit="1" customWidth="1"/>
    <col min="8978" max="8978" width="11.7109375" style="440" customWidth="1"/>
    <col min="8979" max="8979" width="0" style="440" hidden="1" customWidth="1"/>
    <col min="8980" max="8980" width="3.7109375" style="440" customWidth="1"/>
    <col min="8981" max="8981" width="11.140625" style="440" bestFit="1" customWidth="1"/>
    <col min="8982" max="9209" width="10.5703125" style="440"/>
    <col min="9210" max="9217" width="0" style="440" hidden="1" customWidth="1"/>
    <col min="9218" max="9220" width="3.7109375" style="440" customWidth="1"/>
    <col min="9221" max="9221" width="12.7109375" style="440" customWidth="1"/>
    <col min="9222" max="9222" width="47.42578125" style="440" customWidth="1"/>
    <col min="9223" max="9231" width="0" style="440" hidden="1" customWidth="1"/>
    <col min="9232" max="9232" width="11.7109375" style="440" customWidth="1"/>
    <col min="9233" max="9233" width="6.42578125" style="440" bestFit="1" customWidth="1"/>
    <col min="9234" max="9234" width="11.7109375" style="440" customWidth="1"/>
    <col min="9235" max="9235" width="0" style="440" hidden="1" customWidth="1"/>
    <col min="9236" max="9236" width="3.7109375" style="440" customWidth="1"/>
    <col min="9237" max="9237" width="11.140625" style="440" bestFit="1" customWidth="1"/>
    <col min="9238" max="9465" width="10.5703125" style="440"/>
    <col min="9466" max="9473" width="0" style="440" hidden="1" customWidth="1"/>
    <col min="9474" max="9476" width="3.7109375" style="440" customWidth="1"/>
    <col min="9477" max="9477" width="12.7109375" style="440" customWidth="1"/>
    <col min="9478" max="9478" width="47.42578125" style="440" customWidth="1"/>
    <col min="9479" max="9487" width="0" style="440" hidden="1" customWidth="1"/>
    <col min="9488" max="9488" width="11.7109375" style="440" customWidth="1"/>
    <col min="9489" max="9489" width="6.42578125" style="440" bestFit="1" customWidth="1"/>
    <col min="9490" max="9490" width="11.7109375" style="440" customWidth="1"/>
    <col min="9491" max="9491" width="0" style="440" hidden="1" customWidth="1"/>
    <col min="9492" max="9492" width="3.7109375" style="440" customWidth="1"/>
    <col min="9493" max="9493" width="11.140625" style="440" bestFit="1" customWidth="1"/>
    <col min="9494" max="9721" width="10.5703125" style="440"/>
    <col min="9722" max="9729" width="0" style="440" hidden="1" customWidth="1"/>
    <col min="9730" max="9732" width="3.7109375" style="440" customWidth="1"/>
    <col min="9733" max="9733" width="12.7109375" style="440" customWidth="1"/>
    <col min="9734" max="9734" width="47.42578125" style="440" customWidth="1"/>
    <col min="9735" max="9743" width="0" style="440" hidden="1" customWidth="1"/>
    <col min="9744" max="9744" width="11.7109375" style="440" customWidth="1"/>
    <col min="9745" max="9745" width="6.42578125" style="440" bestFit="1" customWidth="1"/>
    <col min="9746" max="9746" width="11.7109375" style="440" customWidth="1"/>
    <col min="9747" max="9747" width="0" style="440" hidden="1" customWidth="1"/>
    <col min="9748" max="9748" width="3.7109375" style="440" customWidth="1"/>
    <col min="9749" max="9749" width="11.140625" style="440" bestFit="1" customWidth="1"/>
    <col min="9750" max="9977" width="10.5703125" style="440"/>
    <col min="9978" max="9985" width="0" style="440" hidden="1" customWidth="1"/>
    <col min="9986" max="9988" width="3.7109375" style="440" customWidth="1"/>
    <col min="9989" max="9989" width="12.7109375" style="440" customWidth="1"/>
    <col min="9990" max="9990" width="47.42578125" style="440" customWidth="1"/>
    <col min="9991" max="9999" width="0" style="440" hidden="1" customWidth="1"/>
    <col min="10000" max="10000" width="11.7109375" style="440" customWidth="1"/>
    <col min="10001" max="10001" width="6.42578125" style="440" bestFit="1" customWidth="1"/>
    <col min="10002" max="10002" width="11.7109375" style="440" customWidth="1"/>
    <col min="10003" max="10003" width="0" style="440" hidden="1" customWidth="1"/>
    <col min="10004" max="10004" width="3.7109375" style="440" customWidth="1"/>
    <col min="10005" max="10005" width="11.140625" style="440" bestFit="1" customWidth="1"/>
    <col min="10006" max="10233" width="10.5703125" style="440"/>
    <col min="10234" max="10241" width="0" style="440" hidden="1" customWidth="1"/>
    <col min="10242" max="10244" width="3.7109375" style="440" customWidth="1"/>
    <col min="10245" max="10245" width="12.7109375" style="440" customWidth="1"/>
    <col min="10246" max="10246" width="47.42578125" style="440" customWidth="1"/>
    <col min="10247" max="10255" width="0" style="440" hidden="1" customWidth="1"/>
    <col min="10256" max="10256" width="11.7109375" style="440" customWidth="1"/>
    <col min="10257" max="10257" width="6.42578125" style="440" bestFit="1" customWidth="1"/>
    <col min="10258" max="10258" width="11.7109375" style="440" customWidth="1"/>
    <col min="10259" max="10259" width="0" style="440" hidden="1" customWidth="1"/>
    <col min="10260" max="10260" width="3.7109375" style="440" customWidth="1"/>
    <col min="10261" max="10261" width="11.140625" style="440" bestFit="1" customWidth="1"/>
    <col min="10262" max="10489" width="10.5703125" style="440"/>
    <col min="10490" max="10497" width="0" style="440" hidden="1" customWidth="1"/>
    <col min="10498" max="10500" width="3.7109375" style="440" customWidth="1"/>
    <col min="10501" max="10501" width="12.7109375" style="440" customWidth="1"/>
    <col min="10502" max="10502" width="47.42578125" style="440" customWidth="1"/>
    <col min="10503" max="10511" width="0" style="440" hidden="1" customWidth="1"/>
    <col min="10512" max="10512" width="11.7109375" style="440" customWidth="1"/>
    <col min="10513" max="10513" width="6.42578125" style="440" bestFit="1" customWidth="1"/>
    <col min="10514" max="10514" width="11.7109375" style="440" customWidth="1"/>
    <col min="10515" max="10515" width="0" style="440" hidden="1" customWidth="1"/>
    <col min="10516" max="10516" width="3.7109375" style="440" customWidth="1"/>
    <col min="10517" max="10517" width="11.140625" style="440" bestFit="1" customWidth="1"/>
    <col min="10518" max="10745" width="10.5703125" style="440"/>
    <col min="10746" max="10753" width="0" style="440" hidden="1" customWidth="1"/>
    <col min="10754" max="10756" width="3.7109375" style="440" customWidth="1"/>
    <col min="10757" max="10757" width="12.7109375" style="440" customWidth="1"/>
    <col min="10758" max="10758" width="47.42578125" style="440" customWidth="1"/>
    <col min="10759" max="10767" width="0" style="440" hidden="1" customWidth="1"/>
    <col min="10768" max="10768" width="11.7109375" style="440" customWidth="1"/>
    <col min="10769" max="10769" width="6.42578125" style="440" bestFit="1" customWidth="1"/>
    <col min="10770" max="10770" width="11.7109375" style="440" customWidth="1"/>
    <col min="10771" max="10771" width="0" style="440" hidden="1" customWidth="1"/>
    <col min="10772" max="10772" width="3.7109375" style="440" customWidth="1"/>
    <col min="10773" max="10773" width="11.140625" style="440" bestFit="1" customWidth="1"/>
    <col min="10774" max="11001" width="10.5703125" style="440"/>
    <col min="11002" max="11009" width="0" style="440" hidden="1" customWidth="1"/>
    <col min="11010" max="11012" width="3.7109375" style="440" customWidth="1"/>
    <col min="11013" max="11013" width="12.7109375" style="440" customWidth="1"/>
    <col min="11014" max="11014" width="47.42578125" style="440" customWidth="1"/>
    <col min="11015" max="11023" width="0" style="440" hidden="1" customWidth="1"/>
    <col min="11024" max="11024" width="11.7109375" style="440" customWidth="1"/>
    <col min="11025" max="11025" width="6.42578125" style="440" bestFit="1" customWidth="1"/>
    <col min="11026" max="11026" width="11.7109375" style="440" customWidth="1"/>
    <col min="11027" max="11027" width="0" style="440" hidden="1" customWidth="1"/>
    <col min="11028" max="11028" width="3.7109375" style="440" customWidth="1"/>
    <col min="11029" max="11029" width="11.140625" style="440" bestFit="1" customWidth="1"/>
    <col min="11030" max="11257" width="10.5703125" style="440"/>
    <col min="11258" max="11265" width="0" style="440" hidden="1" customWidth="1"/>
    <col min="11266" max="11268" width="3.7109375" style="440" customWidth="1"/>
    <col min="11269" max="11269" width="12.7109375" style="440" customWidth="1"/>
    <col min="11270" max="11270" width="47.42578125" style="440" customWidth="1"/>
    <col min="11271" max="11279" width="0" style="440" hidden="1" customWidth="1"/>
    <col min="11280" max="11280" width="11.7109375" style="440" customWidth="1"/>
    <col min="11281" max="11281" width="6.42578125" style="440" bestFit="1" customWidth="1"/>
    <col min="11282" max="11282" width="11.7109375" style="440" customWidth="1"/>
    <col min="11283" max="11283" width="0" style="440" hidden="1" customWidth="1"/>
    <col min="11284" max="11284" width="3.7109375" style="440" customWidth="1"/>
    <col min="11285" max="11285" width="11.140625" style="440" bestFit="1" customWidth="1"/>
    <col min="11286" max="11513" width="10.5703125" style="440"/>
    <col min="11514" max="11521" width="0" style="440" hidden="1" customWidth="1"/>
    <col min="11522" max="11524" width="3.7109375" style="440" customWidth="1"/>
    <col min="11525" max="11525" width="12.7109375" style="440" customWidth="1"/>
    <col min="11526" max="11526" width="47.42578125" style="440" customWidth="1"/>
    <col min="11527" max="11535" width="0" style="440" hidden="1" customWidth="1"/>
    <col min="11536" max="11536" width="11.7109375" style="440" customWidth="1"/>
    <col min="11537" max="11537" width="6.42578125" style="440" bestFit="1" customWidth="1"/>
    <col min="11538" max="11538" width="11.7109375" style="440" customWidth="1"/>
    <col min="11539" max="11539" width="0" style="440" hidden="1" customWidth="1"/>
    <col min="11540" max="11540" width="3.7109375" style="440" customWidth="1"/>
    <col min="11541" max="11541" width="11.140625" style="440" bestFit="1" customWidth="1"/>
    <col min="11542" max="11769" width="10.5703125" style="440"/>
    <col min="11770" max="11777" width="0" style="440" hidden="1" customWidth="1"/>
    <col min="11778" max="11780" width="3.7109375" style="440" customWidth="1"/>
    <col min="11781" max="11781" width="12.7109375" style="440" customWidth="1"/>
    <col min="11782" max="11782" width="47.42578125" style="440" customWidth="1"/>
    <col min="11783" max="11791" width="0" style="440" hidden="1" customWidth="1"/>
    <col min="11792" max="11792" width="11.7109375" style="440" customWidth="1"/>
    <col min="11793" max="11793" width="6.42578125" style="440" bestFit="1" customWidth="1"/>
    <col min="11794" max="11794" width="11.7109375" style="440" customWidth="1"/>
    <col min="11795" max="11795" width="0" style="440" hidden="1" customWidth="1"/>
    <col min="11796" max="11796" width="3.7109375" style="440" customWidth="1"/>
    <col min="11797" max="11797" width="11.140625" style="440" bestFit="1" customWidth="1"/>
    <col min="11798" max="12025" width="10.5703125" style="440"/>
    <col min="12026" max="12033" width="0" style="440" hidden="1" customWidth="1"/>
    <col min="12034" max="12036" width="3.7109375" style="440" customWidth="1"/>
    <col min="12037" max="12037" width="12.7109375" style="440" customWidth="1"/>
    <col min="12038" max="12038" width="47.42578125" style="440" customWidth="1"/>
    <col min="12039" max="12047" width="0" style="440" hidden="1" customWidth="1"/>
    <col min="12048" max="12048" width="11.7109375" style="440" customWidth="1"/>
    <col min="12049" max="12049" width="6.42578125" style="440" bestFit="1" customWidth="1"/>
    <col min="12050" max="12050" width="11.7109375" style="440" customWidth="1"/>
    <col min="12051" max="12051" width="0" style="440" hidden="1" customWidth="1"/>
    <col min="12052" max="12052" width="3.7109375" style="440" customWidth="1"/>
    <col min="12053" max="12053" width="11.140625" style="440" bestFit="1" customWidth="1"/>
    <col min="12054" max="12281" width="10.5703125" style="440"/>
    <col min="12282" max="12289" width="0" style="440" hidden="1" customWidth="1"/>
    <col min="12290" max="12292" width="3.7109375" style="440" customWidth="1"/>
    <col min="12293" max="12293" width="12.7109375" style="440" customWidth="1"/>
    <col min="12294" max="12294" width="47.42578125" style="440" customWidth="1"/>
    <col min="12295" max="12303" width="0" style="440" hidden="1" customWidth="1"/>
    <col min="12304" max="12304" width="11.7109375" style="440" customWidth="1"/>
    <col min="12305" max="12305" width="6.42578125" style="440" bestFit="1" customWidth="1"/>
    <col min="12306" max="12306" width="11.7109375" style="440" customWidth="1"/>
    <col min="12307" max="12307" width="0" style="440" hidden="1" customWidth="1"/>
    <col min="12308" max="12308" width="3.7109375" style="440" customWidth="1"/>
    <col min="12309" max="12309" width="11.140625" style="440" bestFit="1" customWidth="1"/>
    <col min="12310" max="12537" width="10.5703125" style="440"/>
    <col min="12538" max="12545" width="0" style="440" hidden="1" customWidth="1"/>
    <col min="12546" max="12548" width="3.7109375" style="440" customWidth="1"/>
    <col min="12549" max="12549" width="12.7109375" style="440" customWidth="1"/>
    <col min="12550" max="12550" width="47.42578125" style="440" customWidth="1"/>
    <col min="12551" max="12559" width="0" style="440" hidden="1" customWidth="1"/>
    <col min="12560" max="12560" width="11.7109375" style="440" customWidth="1"/>
    <col min="12561" max="12561" width="6.42578125" style="440" bestFit="1" customWidth="1"/>
    <col min="12562" max="12562" width="11.7109375" style="440" customWidth="1"/>
    <col min="12563" max="12563" width="0" style="440" hidden="1" customWidth="1"/>
    <col min="12564" max="12564" width="3.7109375" style="440" customWidth="1"/>
    <col min="12565" max="12565" width="11.140625" style="440" bestFit="1" customWidth="1"/>
    <col min="12566" max="12793" width="10.5703125" style="440"/>
    <col min="12794" max="12801" width="0" style="440" hidden="1" customWidth="1"/>
    <col min="12802" max="12804" width="3.7109375" style="440" customWidth="1"/>
    <col min="12805" max="12805" width="12.7109375" style="440" customWidth="1"/>
    <col min="12806" max="12806" width="47.42578125" style="440" customWidth="1"/>
    <col min="12807" max="12815" width="0" style="440" hidden="1" customWidth="1"/>
    <col min="12816" max="12816" width="11.7109375" style="440" customWidth="1"/>
    <col min="12817" max="12817" width="6.42578125" style="440" bestFit="1" customWidth="1"/>
    <col min="12818" max="12818" width="11.7109375" style="440" customWidth="1"/>
    <col min="12819" max="12819" width="0" style="440" hidden="1" customWidth="1"/>
    <col min="12820" max="12820" width="3.7109375" style="440" customWidth="1"/>
    <col min="12821" max="12821" width="11.140625" style="440" bestFit="1" customWidth="1"/>
    <col min="12822" max="13049" width="10.5703125" style="440"/>
    <col min="13050" max="13057" width="0" style="440" hidden="1" customWidth="1"/>
    <col min="13058" max="13060" width="3.7109375" style="440" customWidth="1"/>
    <col min="13061" max="13061" width="12.7109375" style="440" customWidth="1"/>
    <col min="13062" max="13062" width="47.42578125" style="440" customWidth="1"/>
    <col min="13063" max="13071" width="0" style="440" hidden="1" customWidth="1"/>
    <col min="13072" max="13072" width="11.7109375" style="440" customWidth="1"/>
    <col min="13073" max="13073" width="6.42578125" style="440" bestFit="1" customWidth="1"/>
    <col min="13074" max="13074" width="11.7109375" style="440" customWidth="1"/>
    <col min="13075" max="13075" width="0" style="440" hidden="1" customWidth="1"/>
    <col min="13076" max="13076" width="3.7109375" style="440" customWidth="1"/>
    <col min="13077" max="13077" width="11.140625" style="440" bestFit="1" customWidth="1"/>
    <col min="13078" max="13305" width="10.5703125" style="440"/>
    <col min="13306" max="13313" width="0" style="440" hidden="1" customWidth="1"/>
    <col min="13314" max="13316" width="3.7109375" style="440" customWidth="1"/>
    <col min="13317" max="13317" width="12.7109375" style="440" customWidth="1"/>
    <col min="13318" max="13318" width="47.42578125" style="440" customWidth="1"/>
    <col min="13319" max="13327" width="0" style="440" hidden="1" customWidth="1"/>
    <col min="13328" max="13328" width="11.7109375" style="440" customWidth="1"/>
    <col min="13329" max="13329" width="6.42578125" style="440" bestFit="1" customWidth="1"/>
    <col min="13330" max="13330" width="11.7109375" style="440" customWidth="1"/>
    <col min="13331" max="13331" width="0" style="440" hidden="1" customWidth="1"/>
    <col min="13332" max="13332" width="3.7109375" style="440" customWidth="1"/>
    <col min="13333" max="13333" width="11.140625" style="440" bestFit="1" customWidth="1"/>
    <col min="13334" max="13561" width="10.5703125" style="440"/>
    <col min="13562" max="13569" width="0" style="440" hidden="1" customWidth="1"/>
    <col min="13570" max="13572" width="3.7109375" style="440" customWidth="1"/>
    <col min="13573" max="13573" width="12.7109375" style="440" customWidth="1"/>
    <col min="13574" max="13574" width="47.42578125" style="440" customWidth="1"/>
    <col min="13575" max="13583" width="0" style="440" hidden="1" customWidth="1"/>
    <col min="13584" max="13584" width="11.7109375" style="440" customWidth="1"/>
    <col min="13585" max="13585" width="6.42578125" style="440" bestFit="1" customWidth="1"/>
    <col min="13586" max="13586" width="11.7109375" style="440" customWidth="1"/>
    <col min="13587" max="13587" width="0" style="440" hidden="1" customWidth="1"/>
    <col min="13588" max="13588" width="3.7109375" style="440" customWidth="1"/>
    <col min="13589" max="13589" width="11.140625" style="440" bestFit="1" customWidth="1"/>
    <col min="13590" max="13817" width="10.5703125" style="440"/>
    <col min="13818" max="13825" width="0" style="440" hidden="1" customWidth="1"/>
    <col min="13826" max="13828" width="3.7109375" style="440" customWidth="1"/>
    <col min="13829" max="13829" width="12.7109375" style="440" customWidth="1"/>
    <col min="13830" max="13830" width="47.42578125" style="440" customWidth="1"/>
    <col min="13831" max="13839" width="0" style="440" hidden="1" customWidth="1"/>
    <col min="13840" max="13840" width="11.7109375" style="440" customWidth="1"/>
    <col min="13841" max="13841" width="6.42578125" style="440" bestFit="1" customWidth="1"/>
    <col min="13842" max="13842" width="11.7109375" style="440" customWidth="1"/>
    <col min="13843" max="13843" width="0" style="440" hidden="1" customWidth="1"/>
    <col min="13844" max="13844" width="3.7109375" style="440" customWidth="1"/>
    <col min="13845" max="13845" width="11.140625" style="440" bestFit="1" customWidth="1"/>
    <col min="13846" max="14073" width="10.5703125" style="440"/>
    <col min="14074" max="14081" width="0" style="440" hidden="1" customWidth="1"/>
    <col min="14082" max="14084" width="3.7109375" style="440" customWidth="1"/>
    <col min="14085" max="14085" width="12.7109375" style="440" customWidth="1"/>
    <col min="14086" max="14086" width="47.42578125" style="440" customWidth="1"/>
    <col min="14087" max="14095" width="0" style="440" hidden="1" customWidth="1"/>
    <col min="14096" max="14096" width="11.7109375" style="440" customWidth="1"/>
    <col min="14097" max="14097" width="6.42578125" style="440" bestFit="1" customWidth="1"/>
    <col min="14098" max="14098" width="11.7109375" style="440" customWidth="1"/>
    <col min="14099" max="14099" width="0" style="440" hidden="1" customWidth="1"/>
    <col min="14100" max="14100" width="3.7109375" style="440" customWidth="1"/>
    <col min="14101" max="14101" width="11.140625" style="440" bestFit="1" customWidth="1"/>
    <col min="14102" max="14329" width="10.5703125" style="440"/>
    <col min="14330" max="14337" width="0" style="440" hidden="1" customWidth="1"/>
    <col min="14338" max="14340" width="3.7109375" style="440" customWidth="1"/>
    <col min="14341" max="14341" width="12.7109375" style="440" customWidth="1"/>
    <col min="14342" max="14342" width="47.42578125" style="440" customWidth="1"/>
    <col min="14343" max="14351" width="0" style="440" hidden="1" customWidth="1"/>
    <col min="14352" max="14352" width="11.7109375" style="440" customWidth="1"/>
    <col min="14353" max="14353" width="6.42578125" style="440" bestFit="1" customWidth="1"/>
    <col min="14354" max="14354" width="11.7109375" style="440" customWidth="1"/>
    <col min="14355" max="14355" width="0" style="440" hidden="1" customWidth="1"/>
    <col min="14356" max="14356" width="3.7109375" style="440" customWidth="1"/>
    <col min="14357" max="14357" width="11.140625" style="440" bestFit="1" customWidth="1"/>
    <col min="14358" max="14585" width="10.5703125" style="440"/>
    <col min="14586" max="14593" width="0" style="440" hidden="1" customWidth="1"/>
    <col min="14594" max="14596" width="3.7109375" style="440" customWidth="1"/>
    <col min="14597" max="14597" width="12.7109375" style="440" customWidth="1"/>
    <col min="14598" max="14598" width="47.42578125" style="440" customWidth="1"/>
    <col min="14599" max="14607" width="0" style="440" hidden="1" customWidth="1"/>
    <col min="14608" max="14608" width="11.7109375" style="440" customWidth="1"/>
    <col min="14609" max="14609" width="6.42578125" style="440" bestFit="1" customWidth="1"/>
    <col min="14610" max="14610" width="11.7109375" style="440" customWidth="1"/>
    <col min="14611" max="14611" width="0" style="440" hidden="1" customWidth="1"/>
    <col min="14612" max="14612" width="3.7109375" style="440" customWidth="1"/>
    <col min="14613" max="14613" width="11.140625" style="440" bestFit="1" customWidth="1"/>
    <col min="14614" max="14841" width="10.5703125" style="440"/>
    <col min="14842" max="14849" width="0" style="440" hidden="1" customWidth="1"/>
    <col min="14850" max="14852" width="3.7109375" style="440" customWidth="1"/>
    <col min="14853" max="14853" width="12.7109375" style="440" customWidth="1"/>
    <col min="14854" max="14854" width="47.42578125" style="440" customWidth="1"/>
    <col min="14855" max="14863" width="0" style="440" hidden="1" customWidth="1"/>
    <col min="14864" max="14864" width="11.7109375" style="440" customWidth="1"/>
    <col min="14865" max="14865" width="6.42578125" style="440" bestFit="1" customWidth="1"/>
    <col min="14866" max="14866" width="11.7109375" style="440" customWidth="1"/>
    <col min="14867" max="14867" width="0" style="440" hidden="1" customWidth="1"/>
    <col min="14868" max="14868" width="3.7109375" style="440" customWidth="1"/>
    <col min="14869" max="14869" width="11.140625" style="440" bestFit="1" customWidth="1"/>
    <col min="14870" max="15097" width="10.5703125" style="440"/>
    <col min="15098" max="15105" width="0" style="440" hidden="1" customWidth="1"/>
    <col min="15106" max="15108" width="3.7109375" style="440" customWidth="1"/>
    <col min="15109" max="15109" width="12.7109375" style="440" customWidth="1"/>
    <col min="15110" max="15110" width="47.42578125" style="440" customWidth="1"/>
    <col min="15111" max="15119" width="0" style="440" hidden="1" customWidth="1"/>
    <col min="15120" max="15120" width="11.7109375" style="440" customWidth="1"/>
    <col min="15121" max="15121" width="6.42578125" style="440" bestFit="1" customWidth="1"/>
    <col min="15122" max="15122" width="11.7109375" style="440" customWidth="1"/>
    <col min="15123" max="15123" width="0" style="440" hidden="1" customWidth="1"/>
    <col min="15124" max="15124" width="3.7109375" style="440" customWidth="1"/>
    <col min="15125" max="15125" width="11.140625" style="440" bestFit="1" customWidth="1"/>
    <col min="15126" max="15353" width="10.5703125" style="440"/>
    <col min="15354" max="15361" width="0" style="440" hidden="1" customWidth="1"/>
    <col min="15362" max="15364" width="3.7109375" style="440" customWidth="1"/>
    <col min="15365" max="15365" width="12.7109375" style="440" customWidth="1"/>
    <col min="15366" max="15366" width="47.42578125" style="440" customWidth="1"/>
    <col min="15367" max="15375" width="0" style="440" hidden="1" customWidth="1"/>
    <col min="15376" max="15376" width="11.7109375" style="440" customWidth="1"/>
    <col min="15377" max="15377" width="6.42578125" style="440" bestFit="1" customWidth="1"/>
    <col min="15378" max="15378" width="11.7109375" style="440" customWidth="1"/>
    <col min="15379" max="15379" width="0" style="440" hidden="1" customWidth="1"/>
    <col min="15380" max="15380" width="3.7109375" style="440" customWidth="1"/>
    <col min="15381" max="15381" width="11.140625" style="440" bestFit="1" customWidth="1"/>
    <col min="15382" max="15609" width="10.5703125" style="440"/>
    <col min="15610" max="15617" width="0" style="440" hidden="1" customWidth="1"/>
    <col min="15618" max="15620" width="3.7109375" style="440" customWidth="1"/>
    <col min="15621" max="15621" width="12.7109375" style="440" customWidth="1"/>
    <col min="15622" max="15622" width="47.42578125" style="440" customWidth="1"/>
    <col min="15623" max="15631" width="0" style="440" hidden="1" customWidth="1"/>
    <col min="15632" max="15632" width="11.7109375" style="440" customWidth="1"/>
    <col min="15633" max="15633" width="6.42578125" style="440" bestFit="1" customWidth="1"/>
    <col min="15634" max="15634" width="11.7109375" style="440" customWidth="1"/>
    <col min="15635" max="15635" width="0" style="440" hidden="1" customWidth="1"/>
    <col min="15636" max="15636" width="3.7109375" style="440" customWidth="1"/>
    <col min="15637" max="15637" width="11.140625" style="440" bestFit="1" customWidth="1"/>
    <col min="15638" max="15865" width="10.5703125" style="440"/>
    <col min="15866" max="15873" width="0" style="440" hidden="1" customWidth="1"/>
    <col min="15874" max="15876" width="3.7109375" style="440" customWidth="1"/>
    <col min="15877" max="15877" width="12.7109375" style="440" customWidth="1"/>
    <col min="15878" max="15878" width="47.42578125" style="440" customWidth="1"/>
    <col min="15879" max="15887" width="0" style="440" hidden="1" customWidth="1"/>
    <col min="15888" max="15888" width="11.7109375" style="440" customWidth="1"/>
    <col min="15889" max="15889" width="6.42578125" style="440" bestFit="1" customWidth="1"/>
    <col min="15890" max="15890" width="11.7109375" style="440" customWidth="1"/>
    <col min="15891" max="15891" width="0" style="440" hidden="1" customWidth="1"/>
    <col min="15892" max="15892" width="3.7109375" style="440" customWidth="1"/>
    <col min="15893" max="15893" width="11.140625" style="440" bestFit="1" customWidth="1"/>
    <col min="15894" max="16121" width="10.5703125" style="440"/>
    <col min="16122" max="16129" width="0" style="440" hidden="1" customWidth="1"/>
    <col min="16130" max="16132" width="3.7109375" style="440" customWidth="1"/>
    <col min="16133" max="16133" width="12.7109375" style="440" customWidth="1"/>
    <col min="16134" max="16134" width="47.42578125" style="440" customWidth="1"/>
    <col min="16135" max="16143" width="0" style="440" hidden="1" customWidth="1"/>
    <col min="16144" max="16144" width="11.7109375" style="440" customWidth="1"/>
    <col min="16145" max="16145" width="6.42578125" style="440" bestFit="1" customWidth="1"/>
    <col min="16146" max="16146" width="11.7109375" style="440" customWidth="1"/>
    <col min="16147" max="16147" width="0" style="440" hidden="1" customWidth="1"/>
    <col min="16148" max="16148" width="3.7109375" style="440" customWidth="1"/>
    <col min="16149" max="16149" width="11.140625" style="440" bestFit="1" customWidth="1"/>
    <col min="16150" max="16384" width="10.5703125" style="440"/>
  </cols>
  <sheetData>
    <row r="1" spans="1:33" hidden="1"/>
    <row r="2" spans="1:33" hidden="1"/>
    <row r="3" spans="1:33" hidden="1"/>
    <row r="4" spans="1:33" ht="3.1" customHeight="1">
      <c r="J4" s="445"/>
      <c r="K4" s="445"/>
      <c r="L4" s="441"/>
      <c r="M4" s="441"/>
      <c r="N4" s="441"/>
      <c r="O4" s="448"/>
      <c r="P4" s="448"/>
      <c r="Q4" s="448"/>
      <c r="R4" s="448"/>
      <c r="S4" s="448"/>
      <c r="T4" s="448"/>
      <c r="U4" s="448"/>
      <c r="V4" s="448"/>
      <c r="W4" s="448"/>
      <c r="X4" s="448"/>
      <c r="Y4" s="448"/>
      <c r="Z4" s="441"/>
    </row>
    <row r="5" spans="1:33" ht="26.15" customHeight="1">
      <c r="J5" s="445"/>
      <c r="K5" s="445"/>
      <c r="L5" s="1299" t="s">
        <v>730</v>
      </c>
      <c r="M5" s="1299"/>
      <c r="N5" s="1299"/>
      <c r="O5" s="1299"/>
      <c r="P5" s="1299"/>
      <c r="Q5" s="1299"/>
      <c r="R5" s="1299"/>
      <c r="S5" s="1299"/>
      <c r="T5" s="1299"/>
      <c r="U5" s="542"/>
      <c r="V5" s="487"/>
      <c r="W5" s="487"/>
      <c r="X5" s="548"/>
      <c r="Y5" s="548"/>
      <c r="Z5" s="461"/>
    </row>
    <row r="6" spans="1:33" ht="3.1" customHeight="1">
      <c r="J6" s="445"/>
      <c r="K6" s="445"/>
      <c r="L6" s="441"/>
      <c r="M6" s="441"/>
      <c r="N6" s="441"/>
      <c r="O6" s="444"/>
      <c r="P6" s="444"/>
      <c r="Q6" s="444"/>
      <c r="R6" s="444"/>
      <c r="S6" s="444"/>
      <c r="T6" s="444"/>
      <c r="U6" s="441"/>
      <c r="V6" s="441"/>
    </row>
    <row r="7" spans="1:33" s="740" customFormat="1" ht="4.75" hidden="1">
      <c r="A7" s="1115"/>
      <c r="B7" s="1115"/>
      <c r="C7" s="1115"/>
      <c r="D7" s="1115"/>
      <c r="E7" s="1115"/>
      <c r="F7" s="1115"/>
      <c r="G7" s="1115"/>
      <c r="H7" s="1115"/>
      <c r="L7" s="1166"/>
      <c r="M7" s="1040"/>
      <c r="O7" s="1310"/>
      <c r="P7" s="1310"/>
      <c r="Q7" s="1310"/>
      <c r="R7" s="1310"/>
      <c r="S7" s="1310"/>
      <c r="T7" s="1310"/>
      <c r="U7" s="774"/>
      <c r="V7" s="774"/>
      <c r="X7" s="1115"/>
      <c r="Y7" s="1115"/>
      <c r="Z7" s="1115"/>
      <c r="AA7" s="1115"/>
      <c r="AB7" s="1115"/>
    </row>
    <row r="8" spans="1:33" s="455" customFormat="1" ht="23.1">
      <c r="A8" s="469"/>
      <c r="B8" s="469"/>
      <c r="C8" s="469"/>
      <c r="D8" s="469"/>
      <c r="E8" s="469"/>
      <c r="F8" s="469"/>
      <c r="G8" s="469"/>
      <c r="H8" s="469"/>
      <c r="L8" s="463"/>
      <c r="M8" s="580" t="str">
        <f>"Дата подачи заявления об "&amp;IF(datePr_ch="","утверждении","изменении") &amp; " тарифов"</f>
        <v>Дата подачи заявления об утверждении тарифов</v>
      </c>
      <c r="N8" s="1119"/>
      <c r="O8" s="1311" t="str">
        <f>IF(datePr_ch="",IF(datePr="","",datePr),datePr_ch)</f>
        <v>27.04.2023</v>
      </c>
      <c r="P8" s="1311"/>
      <c r="Q8" s="1311"/>
      <c r="R8" s="1311"/>
      <c r="S8" s="1311"/>
      <c r="T8" s="1311"/>
      <c r="U8" s="629"/>
      <c r="V8" s="450"/>
      <c r="AC8" s="469"/>
      <c r="AD8" s="469"/>
      <c r="AE8" s="469"/>
      <c r="AF8" s="469"/>
      <c r="AG8" s="469"/>
    </row>
    <row r="9" spans="1:33" s="455" customFormat="1" ht="23.1">
      <c r="A9" s="469"/>
      <c r="B9" s="469"/>
      <c r="C9" s="469"/>
      <c r="D9" s="469"/>
      <c r="E9" s="469"/>
      <c r="F9" s="469"/>
      <c r="G9" s="469"/>
      <c r="H9" s="469"/>
      <c r="L9" s="516"/>
      <c r="M9" s="580" t="str">
        <f>"Номер подачи заявления об "&amp;IF(numberPr_ch="","утверждении","изменении") &amp; " тарифов"</f>
        <v>Номер подачи заявления об утверждении тарифов</v>
      </c>
      <c r="N9" s="1119"/>
      <c r="O9" s="1311" t="str">
        <f>IF(numberPr_ch="",IF(numberPr="","",numberPr),numberPr_ch)</f>
        <v>130Т</v>
      </c>
      <c r="P9" s="1311"/>
      <c r="Q9" s="1311"/>
      <c r="R9" s="1311"/>
      <c r="S9" s="1311"/>
      <c r="T9" s="1311"/>
      <c r="U9" s="629"/>
      <c r="V9" s="450"/>
      <c r="AC9" s="469"/>
      <c r="AD9" s="469"/>
      <c r="AE9" s="469"/>
      <c r="AF9" s="469"/>
      <c r="AG9" s="469"/>
    </row>
    <row r="10" spans="1:33" s="740" customFormat="1" ht="4.75" hidden="1">
      <c r="A10" s="1115"/>
      <c r="B10" s="1115"/>
      <c r="C10" s="1115"/>
      <c r="D10" s="1115"/>
      <c r="E10" s="1115"/>
      <c r="F10" s="1115"/>
      <c r="G10" s="1115"/>
      <c r="H10" s="1115"/>
      <c r="L10" s="1166"/>
      <c r="M10" s="1040"/>
      <c r="O10" s="1310"/>
      <c r="P10" s="1310"/>
      <c r="Q10" s="1310"/>
      <c r="R10" s="1310"/>
      <c r="S10" s="1310"/>
      <c r="T10" s="1310"/>
      <c r="U10" s="774"/>
      <c r="V10" s="774"/>
      <c r="X10" s="1115"/>
      <c r="Y10" s="1115"/>
      <c r="Z10" s="1115"/>
      <c r="AA10" s="1115"/>
      <c r="AB10" s="1115"/>
    </row>
    <row r="11" spans="1:33" s="455" customFormat="1" ht="11.55" hidden="1">
      <c r="A11" s="469"/>
      <c r="B11" s="469"/>
      <c r="C11" s="469"/>
      <c r="D11" s="469"/>
      <c r="E11" s="469"/>
      <c r="F11" s="469"/>
      <c r="G11" s="469"/>
      <c r="H11" s="469"/>
      <c r="L11" s="516"/>
      <c r="M11" s="516"/>
      <c r="N11" s="530"/>
      <c r="O11" s="545"/>
      <c r="P11" s="545"/>
      <c r="Q11" s="545"/>
      <c r="R11" s="545"/>
      <c r="S11" s="545"/>
      <c r="T11" s="545"/>
      <c r="U11" s="450"/>
      <c r="V11" s="450"/>
      <c r="Z11" s="467" t="s">
        <v>366</v>
      </c>
      <c r="AC11" s="469"/>
      <c r="AD11" s="469"/>
      <c r="AE11" s="469"/>
      <c r="AF11" s="469"/>
      <c r="AG11" s="469"/>
    </row>
    <row r="12" spans="1:33">
      <c r="J12" s="445"/>
      <c r="K12" s="445"/>
      <c r="L12" s="441"/>
      <c r="M12" s="441"/>
      <c r="N12" s="441"/>
      <c r="O12" s="1322"/>
      <c r="P12" s="1322"/>
      <c r="Q12" s="1322"/>
      <c r="R12" s="1322"/>
      <c r="S12" s="1322"/>
      <c r="T12" s="1322"/>
      <c r="U12" s="1322"/>
      <c r="V12" s="1322"/>
      <c r="W12" s="1322"/>
      <c r="X12" s="1322"/>
      <c r="Y12" s="1322"/>
      <c r="Z12" s="1322"/>
    </row>
    <row r="13" spans="1:33" ht="14.3" customHeight="1">
      <c r="J13" s="445"/>
      <c r="K13" s="445"/>
      <c r="L13" s="1315" t="s">
        <v>440</v>
      </c>
      <c r="M13" s="1315"/>
      <c r="N13" s="1315"/>
      <c r="O13" s="1315"/>
      <c r="P13" s="1315"/>
      <c r="Q13" s="1315"/>
      <c r="R13" s="1315"/>
      <c r="S13" s="1315"/>
      <c r="T13" s="1315"/>
      <c r="U13" s="1315"/>
      <c r="V13" s="1315"/>
      <c r="W13" s="1315"/>
      <c r="X13" s="1315"/>
      <c r="Y13" s="1315"/>
      <c r="Z13" s="1315"/>
      <c r="AA13" s="1315"/>
      <c r="AB13" s="1232" t="s">
        <v>441</v>
      </c>
    </row>
    <row r="14" spans="1:33" ht="14.3" customHeight="1">
      <c r="J14" s="445"/>
      <c r="K14" s="445"/>
      <c r="L14" s="1315" t="s">
        <v>87</v>
      </c>
      <c r="M14" s="1315" t="s">
        <v>597</v>
      </c>
      <c r="N14" s="541"/>
      <c r="O14" s="1232" t="s">
        <v>599</v>
      </c>
      <c r="P14" s="1232"/>
      <c r="Q14" s="1232"/>
      <c r="R14" s="1232"/>
      <c r="S14" s="1232"/>
      <c r="T14" s="1232"/>
      <c r="U14" s="1232"/>
      <c r="V14" s="1232"/>
      <c r="W14" s="1232"/>
      <c r="X14" s="1232"/>
      <c r="Y14" s="1232"/>
      <c r="Z14" s="1315" t="s">
        <v>334</v>
      </c>
      <c r="AA14" s="1321" t="s">
        <v>269</v>
      </c>
      <c r="AB14" s="1232"/>
    </row>
    <row r="15" spans="1:33" s="487" customFormat="1" ht="14.3" customHeight="1">
      <c r="A15" s="548"/>
      <c r="B15" s="548"/>
      <c r="C15" s="548"/>
      <c r="D15" s="548"/>
      <c r="E15" s="548"/>
      <c r="F15" s="548"/>
      <c r="G15" s="554"/>
      <c r="H15" s="554"/>
      <c r="I15" s="495"/>
      <c r="J15" s="493"/>
      <c r="K15" s="493"/>
      <c r="L15" s="1315"/>
      <c r="M15" s="1315"/>
      <c r="N15" s="541"/>
      <c r="O15" s="1333" t="s">
        <v>612</v>
      </c>
      <c r="P15" s="1333" t="s">
        <v>584</v>
      </c>
      <c r="Q15" s="1333" t="s">
        <v>585</v>
      </c>
      <c r="R15" s="1333" t="s">
        <v>265</v>
      </c>
      <c r="S15" s="1333"/>
      <c r="T15" s="1333" t="s">
        <v>265</v>
      </c>
      <c r="U15" s="1333"/>
      <c r="V15" s="615"/>
      <c r="W15" s="1332" t="s">
        <v>610</v>
      </c>
      <c r="X15" s="1332"/>
      <c r="Y15" s="1332"/>
      <c r="Z15" s="1315"/>
      <c r="AA15" s="1321"/>
      <c r="AB15" s="1232"/>
      <c r="AC15" s="548"/>
      <c r="AD15" s="548"/>
      <c r="AE15" s="548"/>
      <c r="AF15" s="548"/>
      <c r="AG15" s="548"/>
    </row>
    <row r="16" spans="1:33" ht="56.25" customHeight="1">
      <c r="J16" s="445"/>
      <c r="K16" s="445"/>
      <c r="L16" s="1315"/>
      <c r="M16" s="1315"/>
      <c r="N16" s="541"/>
      <c r="O16" s="1333"/>
      <c r="P16" s="1333"/>
      <c r="Q16" s="1333"/>
      <c r="R16" s="499" t="s">
        <v>586</v>
      </c>
      <c r="S16" s="499" t="s">
        <v>587</v>
      </c>
      <c r="T16" s="499" t="s">
        <v>588</v>
      </c>
      <c r="U16" s="499" t="s">
        <v>589</v>
      </c>
      <c r="V16" s="499"/>
      <c r="W16" s="500" t="s">
        <v>268</v>
      </c>
      <c r="X16" s="1329" t="s">
        <v>267</v>
      </c>
      <c r="Y16" s="1329"/>
      <c r="Z16" s="1315"/>
      <c r="AA16" s="1321"/>
      <c r="AB16" s="1232"/>
    </row>
    <row r="17" spans="1:33">
      <c r="J17" s="445"/>
      <c r="K17" s="453">
        <v>1</v>
      </c>
      <c r="L17" s="442" t="s">
        <v>88</v>
      </c>
      <c r="M17" s="442" t="s">
        <v>47</v>
      </c>
      <c r="N17" s="460" t="s">
        <v>47</v>
      </c>
      <c r="O17" s="451">
        <f ca="1">OFFSET(O17,0,-1)+1</f>
        <v>3</v>
      </c>
      <c r="P17" s="451">
        <f t="shared" ref="P17:W17" ca="1" si="0">OFFSET(P17,0,-1)+1</f>
        <v>4</v>
      </c>
      <c r="Q17" s="451">
        <f t="shared" ca="1" si="0"/>
        <v>5</v>
      </c>
      <c r="R17" s="451">
        <f t="shared" ca="1" si="0"/>
        <v>6</v>
      </c>
      <c r="S17" s="451">
        <f t="shared" ca="1" si="0"/>
        <v>7</v>
      </c>
      <c r="T17" s="451">
        <f t="shared" ca="1" si="0"/>
        <v>8</v>
      </c>
      <c r="U17" s="451">
        <f t="shared" ca="1" si="0"/>
        <v>9</v>
      </c>
      <c r="V17" s="459">
        <f ca="1">OFFSET(V17,0,-1)</f>
        <v>9</v>
      </c>
      <c r="W17" s="451">
        <f t="shared" ca="1" si="0"/>
        <v>10</v>
      </c>
      <c r="X17" s="1279">
        <f ca="1">OFFSET(X17,0,-1)+1</f>
        <v>11</v>
      </c>
      <c r="Y17" s="1279"/>
      <c r="Z17" s="451">
        <f ca="1">OFFSET(Z17,0,-2)+1</f>
        <v>12</v>
      </c>
      <c r="AB17" s="451">
        <f ca="1">OFFSET(AB17,0,-2)+1</f>
        <v>13</v>
      </c>
    </row>
    <row r="18" spans="1:33" ht="23.1">
      <c r="A18" s="1301">
        <v>1</v>
      </c>
      <c r="B18" s="994"/>
      <c r="C18" s="994"/>
      <c r="D18" s="994"/>
      <c r="E18" s="995"/>
      <c r="F18" s="996"/>
      <c r="G18" s="994"/>
      <c r="H18" s="994"/>
      <c r="I18" s="982"/>
      <c r="J18" s="987"/>
      <c r="K18" s="987"/>
      <c r="L18" s="556">
        <f>mergeValue(A18)</f>
        <v>1</v>
      </c>
      <c r="M18" s="604" t="s">
        <v>18</v>
      </c>
      <c r="N18" s="543"/>
      <c r="O18" s="1323"/>
      <c r="P18" s="1323"/>
      <c r="Q18" s="1323"/>
      <c r="R18" s="1323"/>
      <c r="S18" s="1323"/>
      <c r="T18" s="1323"/>
      <c r="U18" s="1323"/>
      <c r="V18" s="1323"/>
      <c r="W18" s="1323"/>
      <c r="X18" s="1323"/>
      <c r="Y18" s="1323"/>
      <c r="Z18" s="1323"/>
      <c r="AA18" s="1323"/>
      <c r="AB18" s="593" t="s">
        <v>713</v>
      </c>
    </row>
    <row r="19" spans="1:33" ht="23.1">
      <c r="A19" s="1301"/>
      <c r="B19" s="1301">
        <v>1</v>
      </c>
      <c r="C19" s="994"/>
      <c r="D19" s="994"/>
      <c r="E19" s="996"/>
      <c r="F19" s="996"/>
      <c r="G19" s="994"/>
      <c r="H19" s="994"/>
      <c r="I19" s="989"/>
      <c r="J19" s="984"/>
      <c r="K19" s="983"/>
      <c r="L19" s="556" t="str">
        <f>mergeValue(A19) &amp;"."&amp; mergeValue(B19)</f>
        <v>1.1</v>
      </c>
      <c r="M19" s="510" t="s">
        <v>14</v>
      </c>
      <c r="N19" s="543"/>
      <c r="O19" s="1323"/>
      <c r="P19" s="1323"/>
      <c r="Q19" s="1323"/>
      <c r="R19" s="1323"/>
      <c r="S19" s="1323"/>
      <c r="T19" s="1323"/>
      <c r="U19" s="1323"/>
      <c r="V19" s="1323"/>
      <c r="W19" s="1323"/>
      <c r="X19" s="1323"/>
      <c r="Y19" s="1323"/>
      <c r="Z19" s="1323"/>
      <c r="AA19" s="1323"/>
      <c r="AB19" s="593" t="s">
        <v>454</v>
      </c>
    </row>
    <row r="20" spans="1:33" ht="23.1">
      <c r="A20" s="1301"/>
      <c r="B20" s="1301"/>
      <c r="C20" s="1301">
        <v>1</v>
      </c>
      <c r="D20" s="994"/>
      <c r="E20" s="996"/>
      <c r="F20" s="996"/>
      <c r="G20" s="994"/>
      <c r="H20" s="994"/>
      <c r="I20" s="989"/>
      <c r="J20" s="984"/>
      <c r="K20" s="983"/>
      <c r="L20" s="556" t="str">
        <f>mergeValue(A20) &amp;"."&amp; mergeValue(B20)&amp;"."&amp; mergeValue(C20)</f>
        <v>1.1.1</v>
      </c>
      <c r="M20" s="511" t="s">
        <v>6</v>
      </c>
      <c r="N20" s="543"/>
      <c r="O20" s="1323"/>
      <c r="P20" s="1323"/>
      <c r="Q20" s="1323"/>
      <c r="R20" s="1323"/>
      <c r="S20" s="1323"/>
      <c r="T20" s="1323"/>
      <c r="U20" s="1323"/>
      <c r="V20" s="1323"/>
      <c r="W20" s="1323"/>
      <c r="X20" s="1323"/>
      <c r="Y20" s="1323"/>
      <c r="Z20" s="1323"/>
      <c r="AA20" s="1323"/>
      <c r="AB20" s="593" t="s">
        <v>595</v>
      </c>
    </row>
    <row r="21" spans="1:33" ht="23.1">
      <c r="A21" s="1301"/>
      <c r="B21" s="1301"/>
      <c r="C21" s="1301"/>
      <c r="D21" s="1301">
        <v>1</v>
      </c>
      <c r="E21" s="996"/>
      <c r="F21" s="996"/>
      <c r="G21" s="994"/>
      <c r="H21" s="994"/>
      <c r="I21" s="989"/>
      <c r="J21" s="984"/>
      <c r="K21" s="983"/>
      <c r="L21" s="556" t="str">
        <f>mergeValue(A21) &amp;"."&amp; mergeValue(B21)&amp;"."&amp; mergeValue(C21)&amp;"."&amp; mergeValue(D21)</f>
        <v>1.1.1.1</v>
      </c>
      <c r="M21" s="512" t="s">
        <v>20</v>
      </c>
      <c r="N21" s="543"/>
      <c r="O21" s="1323"/>
      <c r="P21" s="1323"/>
      <c r="Q21" s="1323"/>
      <c r="R21" s="1323"/>
      <c r="S21" s="1323"/>
      <c r="T21" s="1323"/>
      <c r="U21" s="1323"/>
      <c r="V21" s="1323"/>
      <c r="W21" s="1323"/>
      <c r="X21" s="1323"/>
      <c r="Y21" s="1323"/>
      <c r="Z21" s="1323"/>
      <c r="AA21" s="1323"/>
      <c r="AB21" s="593" t="s">
        <v>596</v>
      </c>
    </row>
    <row r="22" spans="1:33" hidden="1">
      <c r="A22" s="1301"/>
      <c r="B22" s="1301"/>
      <c r="C22" s="1301"/>
      <c r="D22" s="1301"/>
      <c r="E22" s="1301">
        <v>1</v>
      </c>
      <c r="F22" s="996"/>
      <c r="G22" s="994"/>
      <c r="H22" s="994"/>
      <c r="I22" s="988"/>
      <c r="J22" s="984"/>
      <c r="K22" s="983"/>
      <c r="L22" s="556"/>
      <c r="M22" s="518"/>
      <c r="N22" s="544"/>
      <c r="O22" s="594"/>
      <c r="P22" s="594"/>
      <c r="Q22" s="594"/>
      <c r="R22" s="594"/>
      <c r="S22" s="594"/>
      <c r="T22" s="594"/>
      <c r="U22" s="594"/>
      <c r="V22" s="594"/>
      <c r="W22" s="594"/>
      <c r="X22" s="594"/>
      <c r="Y22" s="594"/>
      <c r="Z22" s="594"/>
      <c r="AA22" s="472"/>
      <c r="AB22" s="593"/>
    </row>
    <row r="23" spans="1:33" ht="46.2">
      <c r="A23" s="1301"/>
      <c r="B23" s="1301"/>
      <c r="C23" s="1301"/>
      <c r="D23" s="1301"/>
      <c r="E23" s="1301"/>
      <c r="F23" s="1301">
        <v>1</v>
      </c>
      <c r="G23" s="994"/>
      <c r="H23" s="994"/>
      <c r="I23" s="1330"/>
      <c r="J23" s="984"/>
      <c r="K23" s="983"/>
      <c r="L23" s="556" t="str">
        <f>mergeValue(A23) &amp;"."&amp; mergeValue(B23)&amp;"."&amp; mergeValue(C23)&amp;"."&amp; mergeValue(D23)&amp;"."&amp; mergeValue(F23)</f>
        <v>1.1.1.1.1</v>
      </c>
      <c r="M23" s="519" t="s">
        <v>8</v>
      </c>
      <c r="N23" s="544"/>
      <c r="O23" s="1304"/>
      <c r="P23" s="1305"/>
      <c r="Q23" s="1305"/>
      <c r="R23" s="1305"/>
      <c r="S23" s="1305"/>
      <c r="T23" s="1305"/>
      <c r="U23" s="1305"/>
      <c r="V23" s="1305"/>
      <c r="W23" s="1305"/>
      <c r="X23" s="1305"/>
      <c r="Y23" s="1305"/>
      <c r="Z23" s="1305"/>
      <c r="AA23" s="1306"/>
      <c r="AB23" s="593" t="s">
        <v>715</v>
      </c>
      <c r="AD23" s="468" t="str">
        <f>strCheckUnique(AE23:AE28)</f>
        <v/>
      </c>
      <c r="AF23" s="468"/>
    </row>
    <row r="24" spans="1:33" ht="57.75">
      <c r="A24" s="1301"/>
      <c r="B24" s="1301"/>
      <c r="C24" s="1301"/>
      <c r="D24" s="1301"/>
      <c r="E24" s="1301"/>
      <c r="F24" s="1301"/>
      <c r="G24" s="1301">
        <v>1</v>
      </c>
      <c r="H24" s="994"/>
      <c r="I24" s="1330"/>
      <c r="J24" s="1331"/>
      <c r="K24" s="990"/>
      <c r="L24" s="556" t="str">
        <f>mergeValue(A24) &amp;"."&amp; mergeValue(B24)&amp;"."&amp; mergeValue(C24)&amp;"."&amp; mergeValue(D24)&amp;"."&amp; mergeValue(F24)&amp;"."&amp; mergeValue(G24)</f>
        <v>1.1.1.1.1.1</v>
      </c>
      <c r="M24" s="1082" t="s">
        <v>608</v>
      </c>
      <c r="N24" s="609"/>
      <c r="O24" s="526"/>
      <c r="P24" s="526"/>
      <c r="Q24" s="526"/>
      <c r="R24" s="457"/>
      <c r="S24" s="1035"/>
      <c r="T24" s="457"/>
      <c r="U24" s="1035"/>
      <c r="V24" s="547" t="str">
        <f>W24 &amp; "-" &amp; Y24</f>
        <v>-</v>
      </c>
      <c r="W24" s="1280"/>
      <c r="X24" s="1282" t="s">
        <v>80</v>
      </c>
      <c r="Y24" s="1280"/>
      <c r="Z24" s="1282" t="s">
        <v>81</v>
      </c>
      <c r="AA24" s="501"/>
      <c r="AB24" s="593" t="s">
        <v>733</v>
      </c>
      <c r="AC24" s="464" t="str">
        <f>strCheckDate(O24:AA24)</f>
        <v/>
      </c>
      <c r="AD24" s="468"/>
      <c r="AE24" s="468" t="str">
        <f>IF(M24="","",M24 )</f>
        <v>горячая вода в системе централизованного теплоснабжения на горячее водоснабжение</v>
      </c>
      <c r="AF24" s="468"/>
      <c r="AG24" s="468"/>
    </row>
    <row r="25" spans="1:33" ht="88" customHeight="1">
      <c r="A25" s="1301"/>
      <c r="B25" s="1301"/>
      <c r="C25" s="1301"/>
      <c r="D25" s="1301"/>
      <c r="E25" s="1301"/>
      <c r="F25" s="1301"/>
      <c r="G25" s="1301"/>
      <c r="H25" s="994">
        <v>1</v>
      </c>
      <c r="I25" s="1330"/>
      <c r="J25" s="1331"/>
      <c r="K25" s="990"/>
      <c r="L25" s="556" t="str">
        <f>mergeValue(A25) &amp;"."&amp; mergeValue(B25)&amp;"."&amp; mergeValue(C25)&amp;"."&amp; mergeValue(D25)&amp;"."&amp; mergeValue(F25)&amp;"."&amp; mergeValue(G25)&amp;"."&amp; mergeValue(H25)</f>
        <v>1.1.1.1.1.1.1</v>
      </c>
      <c r="M25" s="1012"/>
      <c r="N25" s="458"/>
      <c r="O25" s="526"/>
      <c r="P25" s="526"/>
      <c r="Q25" s="526"/>
      <c r="R25" s="457"/>
      <c r="S25" s="1035"/>
      <c r="T25" s="457"/>
      <c r="U25" s="1035"/>
      <c r="V25" s="547" t="str">
        <f>W25 &amp; "-" &amp; Y25</f>
        <v>-</v>
      </c>
      <c r="W25" s="1280"/>
      <c r="X25" s="1282"/>
      <c r="Y25" s="1280"/>
      <c r="Z25" s="1282"/>
      <c r="AA25" s="631"/>
      <c r="AB25" s="1307" t="s">
        <v>734</v>
      </c>
      <c r="AC25" s="464" t="str">
        <f>strCheckDate(O25:AA25)</f>
        <v/>
      </c>
      <c r="AF25" s="468"/>
    </row>
    <row r="26" spans="1:33" hidden="1">
      <c r="A26" s="1301"/>
      <c r="B26" s="1301"/>
      <c r="C26" s="1301"/>
      <c r="D26" s="1301"/>
      <c r="E26" s="1301"/>
      <c r="F26" s="1301"/>
      <c r="G26" s="1301"/>
      <c r="H26" s="994"/>
      <c r="I26" s="1330"/>
      <c r="J26" s="1331"/>
      <c r="K26" s="990"/>
      <c r="L26" s="563"/>
      <c r="M26" s="609"/>
      <c r="N26" s="609"/>
      <c r="O26" s="526"/>
      <c r="P26" s="457"/>
      <c r="Q26" s="457"/>
      <c r="R26" s="457"/>
      <c r="S26" s="457"/>
      <c r="T26" s="457"/>
      <c r="U26" s="523"/>
      <c r="V26" s="547"/>
      <c r="W26" s="1281"/>
      <c r="X26" s="1282"/>
      <c r="Y26" s="1281"/>
      <c r="Z26" s="1282"/>
      <c r="AA26" s="501"/>
      <c r="AB26" s="1308"/>
      <c r="AF26" s="468">
        <f ca="1">OFFSET(AF26,-1,0)</f>
        <v>0</v>
      </c>
    </row>
    <row r="27" spans="1:33" s="439" customFormat="1" ht="14.95" customHeight="1">
      <c r="A27" s="1301"/>
      <c r="B27" s="1301"/>
      <c r="C27" s="1301"/>
      <c r="D27" s="1301"/>
      <c r="E27" s="1301"/>
      <c r="F27" s="1301"/>
      <c r="G27" s="1301"/>
      <c r="H27" s="994"/>
      <c r="I27" s="1330"/>
      <c r="J27" s="1331"/>
      <c r="K27" s="991"/>
      <c r="L27" s="502"/>
      <c r="M27" s="521" t="s">
        <v>39</v>
      </c>
      <c r="N27" s="515"/>
      <c r="O27" s="509"/>
      <c r="P27" s="509"/>
      <c r="Q27" s="509"/>
      <c r="R27" s="509"/>
      <c r="S27" s="509"/>
      <c r="T27" s="509"/>
      <c r="U27" s="509"/>
      <c r="V27" s="509"/>
      <c r="W27" s="527"/>
      <c r="X27" s="528"/>
      <c r="Y27" s="527"/>
      <c r="Z27" s="515"/>
      <c r="AA27" s="524"/>
      <c r="AB27" s="1309"/>
      <c r="AC27" s="465"/>
      <c r="AD27" s="465"/>
      <c r="AE27" s="465"/>
      <c r="AF27" s="465"/>
      <c r="AG27" s="465"/>
    </row>
    <row r="28" spans="1:33" s="439" customFormat="1" ht="14.95" customHeight="1">
      <c r="A28" s="1301"/>
      <c r="B28" s="1301"/>
      <c r="C28" s="1301"/>
      <c r="D28" s="1301"/>
      <c r="E28" s="1301"/>
      <c r="F28" s="1301"/>
      <c r="G28" s="994"/>
      <c r="H28" s="994"/>
      <c r="I28" s="1330"/>
      <c r="J28" s="992"/>
      <c r="K28" s="991"/>
      <c r="L28" s="502"/>
      <c r="M28" s="520" t="s">
        <v>23</v>
      </c>
      <c r="N28" s="521"/>
      <c r="O28" s="521"/>
      <c r="P28" s="521"/>
      <c r="Q28" s="521"/>
      <c r="R28" s="521"/>
      <c r="S28" s="521"/>
      <c r="T28" s="521"/>
      <c r="U28" s="521"/>
      <c r="V28" s="521"/>
      <c r="W28" s="521"/>
      <c r="X28" s="521"/>
      <c r="Y28" s="521"/>
      <c r="Z28" s="521"/>
      <c r="AA28" s="521"/>
      <c r="AB28" s="524"/>
      <c r="AC28" s="465"/>
      <c r="AD28" s="465"/>
      <c r="AE28" s="465"/>
      <c r="AF28" s="465"/>
      <c r="AG28" s="465"/>
    </row>
    <row r="29" spans="1:33" s="439" customFormat="1" ht="14.95" customHeight="1">
      <c r="A29" s="1301"/>
      <c r="B29" s="1301"/>
      <c r="C29" s="1301"/>
      <c r="D29" s="1301"/>
      <c r="E29" s="1301"/>
      <c r="F29" s="997"/>
      <c r="G29" s="994"/>
      <c r="H29" s="994"/>
      <c r="I29" s="988"/>
      <c r="J29" s="986"/>
      <c r="K29" s="991"/>
      <c r="L29" s="502"/>
      <c r="M29" s="515" t="s">
        <v>9</v>
      </c>
      <c r="N29" s="514"/>
      <c r="O29" s="509"/>
      <c r="P29" s="509"/>
      <c r="Q29" s="509"/>
      <c r="R29" s="509"/>
      <c r="S29" s="509"/>
      <c r="T29" s="509"/>
      <c r="U29" s="509"/>
      <c r="V29" s="509"/>
      <c r="W29" s="536"/>
      <c r="X29" s="528"/>
      <c r="Y29" s="527"/>
      <c r="Z29" s="514"/>
      <c r="AA29" s="528"/>
      <c r="AB29" s="524"/>
      <c r="AC29" s="465"/>
      <c r="AD29" s="465"/>
      <c r="AE29" s="465"/>
      <c r="AF29" s="465"/>
      <c r="AG29" s="465"/>
    </row>
    <row r="30" spans="1:33" s="439" customFormat="1" hidden="1">
      <c r="A30" s="1301"/>
      <c r="B30" s="1301"/>
      <c r="C30" s="1301"/>
      <c r="D30" s="1301"/>
      <c r="E30" s="997"/>
      <c r="F30" s="997"/>
      <c r="G30" s="994"/>
      <c r="H30" s="994"/>
      <c r="I30" s="993"/>
      <c r="J30" s="986"/>
      <c r="K30" s="982"/>
      <c r="L30" s="502"/>
      <c r="M30" s="515"/>
      <c r="N30" s="515"/>
      <c r="O30" s="515"/>
      <c r="P30" s="515"/>
      <c r="Q30" s="515"/>
      <c r="R30" s="515"/>
      <c r="S30" s="515"/>
      <c r="T30" s="515"/>
      <c r="U30" s="515"/>
      <c r="V30" s="515"/>
      <c r="W30" s="515"/>
      <c r="X30" s="515"/>
      <c r="Y30" s="515"/>
      <c r="Z30" s="515"/>
      <c r="AA30" s="515"/>
      <c r="AB30" s="524"/>
      <c r="AC30" s="465"/>
      <c r="AD30" s="465"/>
      <c r="AE30" s="465"/>
      <c r="AF30" s="465"/>
      <c r="AG30" s="465"/>
    </row>
    <row r="31" spans="1:33" s="931" customFormat="1">
      <c r="A31" s="1301"/>
      <c r="B31" s="1301"/>
      <c r="C31" s="1301"/>
      <c r="D31" s="998"/>
      <c r="E31" s="998"/>
      <c r="F31" s="998"/>
      <c r="G31" s="999"/>
      <c r="H31" s="998"/>
      <c r="I31" s="991"/>
      <c r="J31" s="986"/>
      <c r="K31" s="991"/>
      <c r="L31" s="648"/>
      <c r="M31" s="981" t="s">
        <v>15</v>
      </c>
      <c r="N31" s="943"/>
      <c r="O31" s="943"/>
      <c r="P31" s="943"/>
      <c r="Q31" s="943"/>
      <c r="R31" s="943"/>
      <c r="S31" s="943"/>
      <c r="T31" s="943"/>
      <c r="U31" s="943"/>
      <c r="V31" s="943"/>
      <c r="W31" s="943"/>
      <c r="X31" s="943"/>
      <c r="Y31" s="943"/>
      <c r="Z31" s="943"/>
      <c r="AA31" s="943"/>
      <c r="AB31" s="719"/>
      <c r="AC31" s="952"/>
      <c r="AD31" s="952"/>
      <c r="AE31" s="952"/>
      <c r="AF31" s="952"/>
      <c r="AG31" s="952"/>
    </row>
    <row r="32" spans="1:33" s="439" customFormat="1" ht="14.95" customHeight="1">
      <c r="A32" s="1301"/>
      <c r="B32" s="1301"/>
      <c r="C32" s="998"/>
      <c r="D32" s="998"/>
      <c r="E32" s="998"/>
      <c r="F32" s="998"/>
      <c r="G32" s="999"/>
      <c r="H32" s="998"/>
      <c r="I32" s="991"/>
      <c r="J32" s="986"/>
      <c r="K32" s="991"/>
      <c r="L32" s="502"/>
      <c r="M32" s="513" t="s">
        <v>16</v>
      </c>
      <c r="N32" s="513"/>
      <c r="O32" s="509"/>
      <c r="P32" s="509"/>
      <c r="Q32" s="509"/>
      <c r="R32" s="509"/>
      <c r="S32" s="509"/>
      <c r="T32" s="509"/>
      <c r="U32" s="509"/>
      <c r="V32" s="509"/>
      <c r="W32" s="536"/>
      <c r="X32" s="528"/>
      <c r="Y32" s="527"/>
      <c r="Z32" s="513"/>
      <c r="AA32" s="528"/>
      <c r="AB32" s="524"/>
      <c r="AC32" s="465"/>
      <c r="AD32" s="465"/>
      <c r="AE32" s="465"/>
      <c r="AF32" s="465"/>
      <c r="AG32" s="465"/>
    </row>
    <row r="33" spans="1:33" s="439" customFormat="1" ht="14.95" customHeight="1">
      <c r="A33" s="1301"/>
      <c r="B33" s="998"/>
      <c r="C33" s="998"/>
      <c r="D33" s="998"/>
      <c r="E33" s="998"/>
      <c r="F33" s="998"/>
      <c r="G33" s="999"/>
      <c r="H33" s="998"/>
      <c r="I33" s="991"/>
      <c r="J33" s="986"/>
      <c r="K33" s="991"/>
      <c r="L33" s="502"/>
      <c r="M33" s="522" t="s">
        <v>17</v>
      </c>
      <c r="N33" s="513"/>
      <c r="O33" s="509"/>
      <c r="P33" s="509"/>
      <c r="Q33" s="509"/>
      <c r="R33" s="509"/>
      <c r="S33" s="509"/>
      <c r="T33" s="509"/>
      <c r="U33" s="509"/>
      <c r="V33" s="509"/>
      <c r="W33" s="536"/>
      <c r="X33" s="528"/>
      <c r="Y33" s="527"/>
      <c r="Z33" s="513"/>
      <c r="AA33" s="528"/>
      <c r="AB33" s="524"/>
      <c r="AC33" s="465"/>
      <c r="AD33" s="465"/>
      <c r="AE33" s="465"/>
      <c r="AF33" s="465"/>
      <c r="AG33" s="465"/>
    </row>
    <row r="34" spans="1:33" s="439" customFormat="1" ht="14.95" customHeight="1">
      <c r="A34" s="993"/>
      <c r="B34" s="993"/>
      <c r="C34" s="993"/>
      <c r="D34" s="993"/>
      <c r="E34" s="993"/>
      <c r="F34" s="993"/>
      <c r="G34" s="1000"/>
      <c r="H34" s="993"/>
      <c r="I34" s="985"/>
      <c r="J34" s="986"/>
      <c r="K34" s="982"/>
      <c r="L34" s="502"/>
      <c r="M34" s="529" t="s">
        <v>303</v>
      </c>
      <c r="N34" s="513"/>
      <c r="O34" s="509"/>
      <c r="P34" s="509"/>
      <c r="Q34" s="509"/>
      <c r="R34" s="509"/>
      <c r="S34" s="509"/>
      <c r="T34" s="509"/>
      <c r="U34" s="509"/>
      <c r="V34" s="509"/>
      <c r="W34" s="536"/>
      <c r="X34" s="528"/>
      <c r="Y34" s="527"/>
      <c r="Z34" s="513"/>
      <c r="AA34" s="528"/>
      <c r="AB34" s="524"/>
      <c r="AC34" s="465"/>
      <c r="AD34" s="465"/>
      <c r="AE34" s="465"/>
      <c r="AF34" s="465"/>
      <c r="AG34" s="465"/>
    </row>
    <row r="35" spans="1:33" ht="3.1" customHeight="1">
      <c r="L35" s="449"/>
      <c r="M35" s="449"/>
      <c r="N35" s="449"/>
      <c r="O35" s="449"/>
      <c r="P35" s="449"/>
      <c r="Q35" s="449"/>
      <c r="R35" s="449"/>
      <c r="S35" s="449"/>
      <c r="T35" s="449"/>
      <c r="U35" s="449"/>
      <c r="V35" s="449"/>
      <c r="W35" s="449"/>
      <c r="X35" s="449"/>
      <c r="Y35" s="449"/>
      <c r="Z35" s="449"/>
    </row>
    <row r="36" spans="1:33" ht="89.35" customHeight="1">
      <c r="L36" s="1">
        <v>1</v>
      </c>
      <c r="M36" s="1273" t="s">
        <v>735</v>
      </c>
      <c r="N36" s="1273"/>
      <c r="O36" s="1273"/>
      <c r="P36" s="1273"/>
      <c r="Q36" s="1273"/>
      <c r="R36" s="1273"/>
      <c r="S36" s="1273"/>
      <c r="T36" s="1273"/>
      <c r="U36" s="1273"/>
      <c r="V36" s="1273"/>
      <c r="W36" s="1273"/>
    </row>
  </sheetData>
  <sheetProtection password="FA9C" sheet="1" objects="1" scenarios="1" formatColumns="0" formatRows="0"/>
  <dataConsolidate leftLabels="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3.6"/>
  <cols>
    <col min="1" max="1" width="3.7109375" style="203" hidden="1" customWidth="1"/>
    <col min="2" max="4" width="3.7109375" style="190" hidden="1" customWidth="1"/>
    <col min="5" max="5" width="3.7109375" style="81" customWidth="1"/>
    <col min="6" max="6" width="9.7109375" style="35" customWidth="1"/>
    <col min="7" max="7" width="37.7109375" style="35" customWidth="1"/>
    <col min="8" max="8" width="66.85546875" style="35" customWidth="1"/>
    <col min="9" max="9" width="115.7109375" style="35" customWidth="1"/>
    <col min="10" max="11" width="10.5703125" style="190"/>
    <col min="12" max="12" width="11.140625" style="190" customWidth="1"/>
    <col min="13" max="20" width="10.5703125" style="190"/>
    <col min="21" max="16384" width="10.5703125" style="35"/>
  </cols>
  <sheetData>
    <row r="1" spans="1:20" ht="3.1" customHeight="1">
      <c r="A1" s="203" t="s">
        <v>203</v>
      </c>
    </row>
    <row r="2" spans="1:20" ht="23.1">
      <c r="F2" s="1274" t="s">
        <v>465</v>
      </c>
      <c r="G2" s="1275"/>
      <c r="H2" s="1276"/>
      <c r="I2" s="402"/>
    </row>
    <row r="3" spans="1:20" ht="3.1" customHeight="1"/>
    <row r="4" spans="1:20" s="179" customFormat="1" ht="11.55">
      <c r="A4" s="202"/>
      <c r="B4" s="202"/>
      <c r="C4" s="202"/>
      <c r="D4" s="202"/>
      <c r="F4" s="1232" t="s">
        <v>440</v>
      </c>
      <c r="G4" s="1232"/>
      <c r="H4" s="1232"/>
      <c r="I4" s="1277" t="s">
        <v>441</v>
      </c>
      <c r="J4" s="202"/>
      <c r="K4" s="202"/>
      <c r="L4" s="202"/>
      <c r="M4" s="202"/>
      <c r="N4" s="202"/>
      <c r="O4" s="202"/>
      <c r="P4" s="202"/>
      <c r="Q4" s="202"/>
      <c r="R4" s="202"/>
      <c r="S4" s="202"/>
      <c r="T4" s="202"/>
    </row>
    <row r="5" spans="1:20" s="179" customFormat="1" ht="11.25" customHeight="1">
      <c r="A5" s="202"/>
      <c r="B5" s="202"/>
      <c r="C5" s="202"/>
      <c r="D5" s="202"/>
      <c r="F5" s="295" t="s">
        <v>87</v>
      </c>
      <c r="G5" s="310" t="s">
        <v>443</v>
      </c>
      <c r="H5" s="294" t="s">
        <v>434</v>
      </c>
      <c r="I5" s="1277"/>
      <c r="J5" s="202"/>
      <c r="K5" s="202"/>
      <c r="L5" s="202"/>
      <c r="M5" s="202"/>
      <c r="N5" s="202"/>
      <c r="O5" s="202"/>
      <c r="P5" s="202"/>
      <c r="Q5" s="202"/>
      <c r="R5" s="202"/>
      <c r="S5" s="202"/>
      <c r="T5" s="202"/>
    </row>
    <row r="6" spans="1:20" s="179" customFormat="1" ht="12.1" customHeight="1">
      <c r="A6" s="202"/>
      <c r="B6" s="202"/>
      <c r="C6" s="202"/>
      <c r="D6" s="202"/>
      <c r="F6" s="296" t="s">
        <v>88</v>
      </c>
      <c r="G6" s="298">
        <v>2</v>
      </c>
      <c r="H6" s="299">
        <v>3</v>
      </c>
      <c r="I6" s="297">
        <v>4</v>
      </c>
      <c r="J6" s="202">
        <v>4</v>
      </c>
      <c r="K6" s="202"/>
      <c r="L6" s="202"/>
      <c r="M6" s="202"/>
      <c r="N6" s="202"/>
      <c r="O6" s="202"/>
      <c r="P6" s="202"/>
      <c r="Q6" s="202"/>
      <c r="R6" s="202"/>
      <c r="S6" s="202"/>
      <c r="T6" s="202"/>
    </row>
    <row r="7" spans="1:20" s="179" customFormat="1" ht="19.05">
      <c r="A7" s="202"/>
      <c r="B7" s="202"/>
      <c r="C7" s="202"/>
      <c r="D7" s="202"/>
      <c r="F7" s="309">
        <v>1</v>
      </c>
      <c r="G7" s="385" t="s">
        <v>466</v>
      </c>
      <c r="H7" s="293" t="str">
        <f>IF(dateCh="","",dateCh)</f>
        <v>02.05.2023</v>
      </c>
      <c r="I7" s="184" t="s">
        <v>467</v>
      </c>
      <c r="J7" s="308"/>
      <c r="K7" s="202"/>
      <c r="L7" s="202"/>
      <c r="M7" s="202"/>
      <c r="N7" s="202"/>
      <c r="O7" s="202"/>
      <c r="P7" s="202"/>
      <c r="Q7" s="202"/>
      <c r="R7" s="202"/>
      <c r="S7" s="202"/>
      <c r="T7" s="202"/>
    </row>
    <row r="8" spans="1:20" s="179" customFormat="1" ht="46.2">
      <c r="A8" s="1278">
        <v>1</v>
      </c>
      <c r="B8" s="202"/>
      <c r="C8" s="202"/>
      <c r="D8" s="202"/>
      <c r="F8" s="309" t="str">
        <f>"2." &amp;mergeValue(A8)</f>
        <v>2.1</v>
      </c>
      <c r="G8" s="385" t="s">
        <v>468</v>
      </c>
      <c r="H8" s="293"/>
      <c r="I8" s="184" t="s">
        <v>563</v>
      </c>
      <c r="J8" s="308"/>
      <c r="K8" s="202"/>
      <c r="L8" s="202"/>
      <c r="M8" s="202"/>
      <c r="N8" s="202"/>
      <c r="O8" s="202"/>
      <c r="P8" s="202"/>
      <c r="Q8" s="202"/>
      <c r="R8" s="202"/>
      <c r="S8" s="202"/>
      <c r="T8" s="202"/>
    </row>
    <row r="9" spans="1:20" s="179" customFormat="1" ht="23.1">
      <c r="A9" s="1278"/>
      <c r="B9" s="202"/>
      <c r="C9" s="202"/>
      <c r="D9" s="202"/>
      <c r="F9" s="309" t="str">
        <f>"3." &amp;mergeValue(A9)</f>
        <v>3.1</v>
      </c>
      <c r="G9" s="385" t="s">
        <v>469</v>
      </c>
      <c r="H9" s="293"/>
      <c r="I9" s="184" t="s">
        <v>561</v>
      </c>
      <c r="J9" s="308"/>
      <c r="K9" s="202"/>
      <c r="L9" s="202"/>
      <c r="M9" s="202"/>
      <c r="N9" s="202"/>
      <c r="O9" s="202"/>
      <c r="P9" s="202"/>
      <c r="Q9" s="202"/>
      <c r="R9" s="202"/>
      <c r="S9" s="202"/>
      <c r="T9" s="202"/>
    </row>
    <row r="10" spans="1:20" s="179" customFormat="1" ht="23.1">
      <c r="A10" s="1278"/>
      <c r="B10" s="202"/>
      <c r="C10" s="202"/>
      <c r="D10" s="202"/>
      <c r="F10" s="309" t="str">
        <f>"4."&amp;mergeValue(A10)</f>
        <v>4.1</v>
      </c>
      <c r="G10" s="385" t="s">
        <v>470</v>
      </c>
      <c r="H10" s="294" t="s">
        <v>444</v>
      </c>
      <c r="I10" s="184"/>
      <c r="J10" s="308"/>
      <c r="K10" s="202"/>
      <c r="L10" s="202"/>
      <c r="M10" s="202"/>
      <c r="N10" s="202"/>
      <c r="O10" s="202"/>
      <c r="P10" s="202"/>
      <c r="Q10" s="202"/>
      <c r="R10" s="202"/>
      <c r="S10" s="202"/>
      <c r="T10" s="202"/>
    </row>
    <row r="11" spans="1:20" s="179" customFormat="1" ht="19.05">
      <c r="A11" s="1278"/>
      <c r="B11" s="1278">
        <v>1</v>
      </c>
      <c r="C11" s="317"/>
      <c r="D11" s="317"/>
      <c r="F11" s="309" t="str">
        <f>"4."&amp;mergeValue(A11) &amp;"."&amp;mergeValue(B11)</f>
        <v>4.1.1</v>
      </c>
      <c r="G11" s="300" t="s">
        <v>565</v>
      </c>
      <c r="H11" s="293" t="str">
        <f>IF(region_name="","",region_name)</f>
        <v>Курганская область</v>
      </c>
      <c r="I11" s="184" t="s">
        <v>473</v>
      </c>
      <c r="J11" s="308"/>
      <c r="K11" s="202"/>
      <c r="L11" s="202"/>
      <c r="M11" s="202"/>
      <c r="N11" s="202"/>
      <c r="O11" s="202"/>
      <c r="P11" s="202"/>
      <c r="Q11" s="202"/>
      <c r="R11" s="202"/>
      <c r="S11" s="202"/>
      <c r="T11" s="202"/>
    </row>
    <row r="12" spans="1:20" s="179" customFormat="1" ht="23.1">
      <c r="A12" s="1278"/>
      <c r="B12" s="1278"/>
      <c r="C12" s="1278">
        <v>1</v>
      </c>
      <c r="D12" s="317"/>
      <c r="F12" s="309" t="str">
        <f>"4."&amp;mergeValue(A12) &amp;"."&amp;mergeValue(B12)&amp;"."&amp;mergeValue(C12)</f>
        <v>4.1.1.1</v>
      </c>
      <c r="G12" s="314" t="s">
        <v>471</v>
      </c>
      <c r="H12" s="293"/>
      <c r="I12" s="184" t="s">
        <v>474</v>
      </c>
      <c r="J12" s="308"/>
      <c r="K12" s="202"/>
      <c r="L12" s="202"/>
      <c r="M12" s="202"/>
      <c r="N12" s="202"/>
      <c r="O12" s="202"/>
      <c r="P12" s="202"/>
      <c r="Q12" s="202"/>
      <c r="R12" s="202"/>
      <c r="S12" s="202"/>
      <c r="T12" s="202"/>
    </row>
    <row r="13" spans="1:20" s="179" customFormat="1" ht="39.1" customHeight="1">
      <c r="A13" s="1278"/>
      <c r="B13" s="1278"/>
      <c r="C13" s="1278"/>
      <c r="D13" s="317">
        <v>1</v>
      </c>
      <c r="F13" s="309" t="str">
        <f>"4."&amp;mergeValue(A13) &amp;"."&amp;mergeValue(B13)&amp;"."&amp;mergeValue(C13)&amp;"."&amp;mergeValue(D13)</f>
        <v>4.1.1.1.1</v>
      </c>
      <c r="G13" s="388" t="s">
        <v>472</v>
      </c>
      <c r="H13" s="293"/>
      <c r="I13" s="1316" t="s">
        <v>564</v>
      </c>
      <c r="J13" s="308"/>
      <c r="K13" s="202"/>
      <c r="L13" s="202"/>
      <c r="M13" s="202"/>
      <c r="N13" s="202"/>
      <c r="O13" s="202"/>
      <c r="P13" s="202"/>
      <c r="Q13" s="202"/>
      <c r="R13" s="202"/>
      <c r="S13" s="202"/>
      <c r="T13" s="202"/>
    </row>
    <row r="14" spans="1:20" s="179" customFormat="1" ht="19.05">
      <c r="A14" s="1278"/>
      <c r="B14" s="1278"/>
      <c r="C14" s="1278"/>
      <c r="D14" s="317"/>
      <c r="F14" s="311"/>
      <c r="G14" s="140" t="s">
        <v>3</v>
      </c>
      <c r="H14" s="316"/>
      <c r="I14" s="1316"/>
      <c r="J14" s="308"/>
      <c r="K14" s="202"/>
      <c r="L14" s="202"/>
      <c r="M14" s="202"/>
      <c r="N14" s="202"/>
      <c r="O14" s="202"/>
      <c r="P14" s="202"/>
      <c r="Q14" s="202"/>
      <c r="R14" s="202"/>
      <c r="S14" s="202"/>
      <c r="T14" s="202"/>
    </row>
    <row r="15" spans="1:20" s="179" customFormat="1" ht="19.05">
      <c r="A15" s="1278"/>
      <c r="B15" s="1278"/>
      <c r="C15" s="317"/>
      <c r="D15" s="317"/>
      <c r="F15" s="311"/>
      <c r="G15" s="139" t="s">
        <v>396</v>
      </c>
      <c r="H15" s="312"/>
      <c r="I15" s="313"/>
      <c r="J15" s="308"/>
      <c r="K15" s="202"/>
      <c r="L15" s="202"/>
      <c r="M15" s="202"/>
      <c r="N15" s="202"/>
      <c r="O15" s="202"/>
      <c r="P15" s="202"/>
      <c r="Q15" s="202"/>
      <c r="R15" s="202"/>
      <c r="S15" s="202"/>
      <c r="T15" s="202"/>
    </row>
    <row r="16" spans="1:20" s="179" customFormat="1" ht="19.05">
      <c r="A16" s="1278"/>
      <c r="B16" s="202"/>
      <c r="C16" s="202"/>
      <c r="D16" s="202"/>
      <c r="F16" s="311"/>
      <c r="G16" s="145" t="s">
        <v>478</v>
      </c>
      <c r="H16" s="312"/>
      <c r="I16" s="313"/>
      <c r="J16" s="308"/>
      <c r="K16" s="202"/>
      <c r="L16" s="202"/>
      <c r="M16" s="202"/>
      <c r="N16" s="202"/>
      <c r="O16" s="202"/>
      <c r="P16" s="202"/>
      <c r="Q16" s="202"/>
      <c r="R16" s="202"/>
      <c r="S16" s="202"/>
      <c r="T16" s="202"/>
    </row>
    <row r="17" spans="1:20" s="179" customFormat="1" ht="19.05">
      <c r="A17" s="202"/>
      <c r="B17" s="202"/>
      <c r="C17" s="202"/>
      <c r="D17" s="202"/>
      <c r="F17" s="311"/>
      <c r="G17" s="155" t="s">
        <v>477</v>
      </c>
      <c r="H17" s="312"/>
      <c r="I17" s="313"/>
      <c r="J17" s="308"/>
      <c r="K17" s="202"/>
      <c r="L17" s="202"/>
      <c r="M17" s="202"/>
      <c r="N17" s="202"/>
      <c r="O17" s="202"/>
      <c r="P17" s="202"/>
      <c r="Q17" s="202"/>
      <c r="R17" s="202"/>
      <c r="S17" s="202"/>
      <c r="T17" s="202"/>
    </row>
    <row r="18" spans="1:20" s="302" customFormat="1" ht="3.1" customHeight="1">
      <c r="A18" s="303"/>
      <c r="B18" s="303"/>
      <c r="C18" s="303"/>
      <c r="D18" s="303"/>
      <c r="F18" s="301"/>
      <c r="G18" s="386"/>
      <c r="H18" s="387"/>
      <c r="I18" s="214"/>
      <c r="J18" s="303"/>
      <c r="K18" s="303"/>
      <c r="L18" s="303"/>
      <c r="M18" s="303"/>
      <c r="N18" s="303"/>
      <c r="O18" s="303"/>
      <c r="P18" s="303"/>
      <c r="Q18" s="303"/>
      <c r="R18" s="303"/>
      <c r="S18" s="303"/>
      <c r="T18" s="303"/>
    </row>
    <row r="19" spans="1:20" s="302" customFormat="1" ht="14.95" customHeight="1">
      <c r="A19" s="303"/>
      <c r="B19" s="303"/>
      <c r="C19" s="303"/>
      <c r="D19" s="303"/>
      <c r="F19" s="301"/>
      <c r="G19" s="1273" t="s">
        <v>566</v>
      </c>
      <c r="H19" s="1273"/>
      <c r="I19" s="214"/>
      <c r="J19" s="303"/>
      <c r="K19" s="303"/>
      <c r="L19" s="303"/>
      <c r="M19" s="303"/>
      <c r="N19" s="303"/>
      <c r="O19" s="303"/>
      <c r="P19" s="303"/>
      <c r="Q19" s="303"/>
      <c r="R19" s="303"/>
      <c r="S19" s="303"/>
      <c r="T19" s="303"/>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3.6"/>
  <cols>
    <col min="1" max="6" width="10.5703125" style="464" hidden="1" customWidth="1"/>
    <col min="7" max="8" width="7" style="470" hidden="1" customWidth="1"/>
    <col min="9" max="9" width="3.7109375" style="447" customWidth="1"/>
    <col min="10" max="11" width="3.7109375" style="446" customWidth="1"/>
    <col min="12" max="12" width="12.7109375" style="440" customWidth="1"/>
    <col min="13" max="13" width="47.42578125" style="440" customWidth="1"/>
    <col min="14" max="16" width="3.7109375" style="440" customWidth="1"/>
    <col min="17" max="17" width="23.7109375" style="440" customWidth="1"/>
    <col min="18" max="20" width="3.7109375" style="440" customWidth="1"/>
    <col min="21" max="21" width="23.7109375" style="440" customWidth="1"/>
    <col min="22" max="24" width="3.7109375" style="440" customWidth="1"/>
    <col min="25" max="27" width="23.7109375" style="440" customWidth="1"/>
    <col min="28" max="28" width="11.7109375" style="440" customWidth="1"/>
    <col min="29" max="29" width="3.7109375" style="440" customWidth="1"/>
    <col min="30" max="30" width="11.7109375" style="440" customWidth="1"/>
    <col min="31" max="31" width="8.5703125" style="440" hidden="1" customWidth="1"/>
    <col min="32" max="32" width="4.7109375" style="440" customWidth="1"/>
    <col min="33" max="33" width="115.7109375" style="440" customWidth="1"/>
    <col min="34" max="35" width="10.5703125" style="464"/>
    <col min="36" max="36" width="13.42578125" style="464" customWidth="1"/>
    <col min="37" max="37" width="10.5703125" style="464"/>
    <col min="38" max="246" width="10.5703125" style="440"/>
    <col min="247" max="254" width="0" style="440" hidden="1" customWidth="1"/>
    <col min="255" max="257" width="3.7109375" style="440" customWidth="1"/>
    <col min="258" max="258" width="12.7109375" style="440" customWidth="1"/>
    <col min="259" max="259" width="47.42578125" style="440" customWidth="1"/>
    <col min="260" max="260" width="5.5703125" style="440" customWidth="1"/>
    <col min="261" max="262" width="3.7109375" style="440" customWidth="1"/>
    <col min="263" max="263" width="22" style="440" customWidth="1"/>
    <col min="264" max="264" width="5.5703125" style="440" customWidth="1"/>
    <col min="265" max="266" width="3.7109375" style="440" customWidth="1"/>
    <col min="267" max="267" width="22" style="440" customWidth="1"/>
    <col min="268" max="268" width="5.5703125" style="440" customWidth="1"/>
    <col min="269" max="270" width="3.7109375" style="440" customWidth="1"/>
    <col min="271" max="271" width="22" style="440" customWidth="1"/>
    <col min="272" max="273" width="15.7109375" style="440" customWidth="1"/>
    <col min="274" max="274" width="11.7109375" style="440" customWidth="1"/>
    <col min="275" max="275" width="6.42578125" style="440" bestFit="1" customWidth="1"/>
    <col min="276" max="276" width="11.7109375" style="440" customWidth="1"/>
    <col min="277" max="277" width="0" style="440" hidden="1" customWidth="1"/>
    <col min="278" max="278" width="3.7109375" style="440" customWidth="1"/>
    <col min="279" max="279" width="11.140625" style="440" bestFit="1" customWidth="1"/>
    <col min="280" max="281" width="10.5703125" style="440"/>
    <col min="282" max="282" width="13.42578125" style="440" customWidth="1"/>
    <col min="283" max="502" width="10.5703125" style="440"/>
    <col min="503" max="510" width="0" style="440" hidden="1" customWidth="1"/>
    <col min="511" max="513" width="3.7109375" style="440" customWidth="1"/>
    <col min="514" max="514" width="12.7109375" style="440" customWidth="1"/>
    <col min="515" max="515" width="47.42578125" style="440" customWidth="1"/>
    <col min="516" max="516" width="5.5703125" style="440" customWidth="1"/>
    <col min="517" max="518" width="3.7109375" style="440" customWidth="1"/>
    <col min="519" max="519" width="22" style="440" customWidth="1"/>
    <col min="520" max="520" width="5.5703125" style="440" customWidth="1"/>
    <col min="521" max="522" width="3.7109375" style="440" customWidth="1"/>
    <col min="523" max="523" width="22" style="440" customWidth="1"/>
    <col min="524" max="524" width="5.5703125" style="440" customWidth="1"/>
    <col min="525" max="526" width="3.7109375" style="440" customWidth="1"/>
    <col min="527" max="527" width="22" style="440" customWidth="1"/>
    <col min="528" max="529" width="15.7109375" style="440" customWidth="1"/>
    <col min="530" max="530" width="11.7109375" style="440" customWidth="1"/>
    <col min="531" max="531" width="6.42578125" style="440" bestFit="1" customWidth="1"/>
    <col min="532" max="532" width="11.7109375" style="440" customWidth="1"/>
    <col min="533" max="533" width="0" style="440" hidden="1" customWidth="1"/>
    <col min="534" max="534" width="3.7109375" style="440" customWidth="1"/>
    <col min="535" max="535" width="11.140625" style="440" bestFit="1" customWidth="1"/>
    <col min="536" max="537" width="10.5703125" style="440"/>
    <col min="538" max="538" width="13.42578125" style="440" customWidth="1"/>
    <col min="539" max="758" width="10.5703125" style="440"/>
    <col min="759" max="766" width="0" style="440" hidden="1" customWidth="1"/>
    <col min="767" max="769" width="3.7109375" style="440" customWidth="1"/>
    <col min="770" max="770" width="12.7109375" style="440" customWidth="1"/>
    <col min="771" max="771" width="47.42578125" style="440" customWidth="1"/>
    <col min="772" max="772" width="5.5703125" style="440" customWidth="1"/>
    <col min="773" max="774" width="3.7109375" style="440" customWidth="1"/>
    <col min="775" max="775" width="22" style="440" customWidth="1"/>
    <col min="776" max="776" width="5.5703125" style="440" customWidth="1"/>
    <col min="777" max="778" width="3.7109375" style="440" customWidth="1"/>
    <col min="779" max="779" width="22" style="440" customWidth="1"/>
    <col min="780" max="780" width="5.5703125" style="440" customWidth="1"/>
    <col min="781" max="782" width="3.7109375" style="440" customWidth="1"/>
    <col min="783" max="783" width="22" style="440" customWidth="1"/>
    <col min="784" max="785" width="15.7109375" style="440" customWidth="1"/>
    <col min="786" max="786" width="11.7109375" style="440" customWidth="1"/>
    <col min="787" max="787" width="6.42578125" style="440" bestFit="1" customWidth="1"/>
    <col min="788" max="788" width="11.7109375" style="440" customWidth="1"/>
    <col min="789" max="789" width="0" style="440" hidden="1" customWidth="1"/>
    <col min="790" max="790" width="3.7109375" style="440" customWidth="1"/>
    <col min="791" max="791" width="11.140625" style="440" bestFit="1" customWidth="1"/>
    <col min="792" max="793" width="10.5703125" style="440"/>
    <col min="794" max="794" width="13.42578125" style="440" customWidth="1"/>
    <col min="795" max="1014" width="10.5703125" style="440"/>
    <col min="1015" max="1022" width="0" style="440" hidden="1" customWidth="1"/>
    <col min="1023" max="1025" width="3.7109375" style="440" customWidth="1"/>
    <col min="1026" max="1026" width="12.7109375" style="440" customWidth="1"/>
    <col min="1027" max="1027" width="47.42578125" style="440" customWidth="1"/>
    <col min="1028" max="1028" width="5.5703125" style="440" customWidth="1"/>
    <col min="1029" max="1030" width="3.7109375" style="440" customWidth="1"/>
    <col min="1031" max="1031" width="22" style="440" customWidth="1"/>
    <col min="1032" max="1032" width="5.5703125" style="440" customWidth="1"/>
    <col min="1033" max="1034" width="3.7109375" style="440" customWidth="1"/>
    <col min="1035" max="1035" width="22" style="440" customWidth="1"/>
    <col min="1036" max="1036" width="5.5703125" style="440" customWidth="1"/>
    <col min="1037" max="1038" width="3.7109375" style="440" customWidth="1"/>
    <col min="1039" max="1039" width="22" style="440" customWidth="1"/>
    <col min="1040" max="1041" width="15.7109375" style="440" customWidth="1"/>
    <col min="1042" max="1042" width="11.7109375" style="440" customWidth="1"/>
    <col min="1043" max="1043" width="6.42578125" style="440" bestFit="1" customWidth="1"/>
    <col min="1044" max="1044" width="11.7109375" style="440" customWidth="1"/>
    <col min="1045" max="1045" width="0" style="440" hidden="1" customWidth="1"/>
    <col min="1046" max="1046" width="3.7109375" style="440" customWidth="1"/>
    <col min="1047" max="1047" width="11.140625" style="440" bestFit="1" customWidth="1"/>
    <col min="1048" max="1049" width="10.5703125" style="440"/>
    <col min="1050" max="1050" width="13.42578125" style="440" customWidth="1"/>
    <col min="1051" max="1270" width="10.5703125" style="440"/>
    <col min="1271" max="1278" width="0" style="440" hidden="1" customWidth="1"/>
    <col min="1279" max="1281" width="3.7109375" style="440" customWidth="1"/>
    <col min="1282" max="1282" width="12.7109375" style="440" customWidth="1"/>
    <col min="1283" max="1283" width="47.42578125" style="440" customWidth="1"/>
    <col min="1284" max="1284" width="5.5703125" style="440" customWidth="1"/>
    <col min="1285" max="1286" width="3.7109375" style="440" customWidth="1"/>
    <col min="1287" max="1287" width="22" style="440" customWidth="1"/>
    <col min="1288" max="1288" width="5.5703125" style="440" customWidth="1"/>
    <col min="1289" max="1290" width="3.7109375" style="440" customWidth="1"/>
    <col min="1291" max="1291" width="22" style="440" customWidth="1"/>
    <col min="1292" max="1292" width="5.5703125" style="440" customWidth="1"/>
    <col min="1293" max="1294" width="3.7109375" style="440" customWidth="1"/>
    <col min="1295" max="1295" width="22" style="440" customWidth="1"/>
    <col min="1296" max="1297" width="15.7109375" style="440" customWidth="1"/>
    <col min="1298" max="1298" width="11.7109375" style="440" customWidth="1"/>
    <col min="1299" max="1299" width="6.42578125" style="440" bestFit="1" customWidth="1"/>
    <col min="1300" max="1300" width="11.7109375" style="440" customWidth="1"/>
    <col min="1301" max="1301" width="0" style="440" hidden="1" customWidth="1"/>
    <col min="1302" max="1302" width="3.7109375" style="440" customWidth="1"/>
    <col min="1303" max="1303" width="11.140625" style="440" bestFit="1" customWidth="1"/>
    <col min="1304" max="1305" width="10.5703125" style="440"/>
    <col min="1306" max="1306" width="13.42578125" style="440" customWidth="1"/>
    <col min="1307" max="1526" width="10.5703125" style="440"/>
    <col min="1527" max="1534" width="0" style="440" hidden="1" customWidth="1"/>
    <col min="1535" max="1537" width="3.7109375" style="440" customWidth="1"/>
    <col min="1538" max="1538" width="12.7109375" style="440" customWidth="1"/>
    <col min="1539" max="1539" width="47.42578125" style="440" customWidth="1"/>
    <col min="1540" max="1540" width="5.5703125" style="440" customWidth="1"/>
    <col min="1541" max="1542" width="3.7109375" style="440" customWidth="1"/>
    <col min="1543" max="1543" width="22" style="440" customWidth="1"/>
    <col min="1544" max="1544" width="5.5703125" style="440" customWidth="1"/>
    <col min="1545" max="1546" width="3.7109375" style="440" customWidth="1"/>
    <col min="1547" max="1547" width="22" style="440" customWidth="1"/>
    <col min="1548" max="1548" width="5.5703125" style="440" customWidth="1"/>
    <col min="1549" max="1550" width="3.7109375" style="440" customWidth="1"/>
    <col min="1551" max="1551" width="22" style="440" customWidth="1"/>
    <col min="1552" max="1553" width="15.7109375" style="440" customWidth="1"/>
    <col min="1554" max="1554" width="11.7109375" style="440" customWidth="1"/>
    <col min="1555" max="1555" width="6.42578125" style="440" bestFit="1" customWidth="1"/>
    <col min="1556" max="1556" width="11.7109375" style="440" customWidth="1"/>
    <col min="1557" max="1557" width="0" style="440" hidden="1" customWidth="1"/>
    <col min="1558" max="1558" width="3.7109375" style="440" customWidth="1"/>
    <col min="1559" max="1559" width="11.140625" style="440" bestFit="1" customWidth="1"/>
    <col min="1560" max="1561" width="10.5703125" style="440"/>
    <col min="1562" max="1562" width="13.42578125" style="440" customWidth="1"/>
    <col min="1563" max="1782" width="10.5703125" style="440"/>
    <col min="1783" max="1790" width="0" style="440" hidden="1" customWidth="1"/>
    <col min="1791" max="1793" width="3.7109375" style="440" customWidth="1"/>
    <col min="1794" max="1794" width="12.7109375" style="440" customWidth="1"/>
    <col min="1795" max="1795" width="47.42578125" style="440" customWidth="1"/>
    <col min="1796" max="1796" width="5.5703125" style="440" customWidth="1"/>
    <col min="1797" max="1798" width="3.7109375" style="440" customWidth="1"/>
    <col min="1799" max="1799" width="22" style="440" customWidth="1"/>
    <col min="1800" max="1800" width="5.5703125" style="440" customWidth="1"/>
    <col min="1801" max="1802" width="3.7109375" style="440" customWidth="1"/>
    <col min="1803" max="1803" width="22" style="440" customWidth="1"/>
    <col min="1804" max="1804" width="5.5703125" style="440" customWidth="1"/>
    <col min="1805" max="1806" width="3.7109375" style="440" customWidth="1"/>
    <col min="1807" max="1807" width="22" style="440" customWidth="1"/>
    <col min="1808" max="1809" width="15.7109375" style="440" customWidth="1"/>
    <col min="1810" max="1810" width="11.7109375" style="440" customWidth="1"/>
    <col min="1811" max="1811" width="6.42578125" style="440" bestFit="1" customWidth="1"/>
    <col min="1812" max="1812" width="11.7109375" style="440" customWidth="1"/>
    <col min="1813" max="1813" width="0" style="440" hidden="1" customWidth="1"/>
    <col min="1814" max="1814" width="3.7109375" style="440" customWidth="1"/>
    <col min="1815" max="1815" width="11.140625" style="440" bestFit="1" customWidth="1"/>
    <col min="1816" max="1817" width="10.5703125" style="440"/>
    <col min="1818" max="1818" width="13.42578125" style="440" customWidth="1"/>
    <col min="1819" max="2038" width="10.5703125" style="440"/>
    <col min="2039" max="2046" width="0" style="440" hidden="1" customWidth="1"/>
    <col min="2047" max="2049" width="3.7109375" style="440" customWidth="1"/>
    <col min="2050" max="2050" width="12.7109375" style="440" customWidth="1"/>
    <col min="2051" max="2051" width="47.42578125" style="440" customWidth="1"/>
    <col min="2052" max="2052" width="5.5703125" style="440" customWidth="1"/>
    <col min="2053" max="2054" width="3.7109375" style="440" customWidth="1"/>
    <col min="2055" max="2055" width="22" style="440" customWidth="1"/>
    <col min="2056" max="2056" width="5.5703125" style="440" customWidth="1"/>
    <col min="2057" max="2058" width="3.7109375" style="440" customWidth="1"/>
    <col min="2059" max="2059" width="22" style="440" customWidth="1"/>
    <col min="2060" max="2060" width="5.5703125" style="440" customWidth="1"/>
    <col min="2061" max="2062" width="3.7109375" style="440" customWidth="1"/>
    <col min="2063" max="2063" width="22" style="440" customWidth="1"/>
    <col min="2064" max="2065" width="15.7109375" style="440" customWidth="1"/>
    <col min="2066" max="2066" width="11.7109375" style="440" customWidth="1"/>
    <col min="2067" max="2067" width="6.42578125" style="440" bestFit="1" customWidth="1"/>
    <col min="2068" max="2068" width="11.7109375" style="440" customWidth="1"/>
    <col min="2069" max="2069" width="0" style="440" hidden="1" customWidth="1"/>
    <col min="2070" max="2070" width="3.7109375" style="440" customWidth="1"/>
    <col min="2071" max="2071" width="11.140625" style="440" bestFit="1" customWidth="1"/>
    <col min="2072" max="2073" width="10.5703125" style="440"/>
    <col min="2074" max="2074" width="13.42578125" style="440" customWidth="1"/>
    <col min="2075" max="2294" width="10.5703125" style="440"/>
    <col min="2295" max="2302" width="0" style="440" hidden="1" customWidth="1"/>
    <col min="2303" max="2305" width="3.7109375" style="440" customWidth="1"/>
    <col min="2306" max="2306" width="12.7109375" style="440" customWidth="1"/>
    <col min="2307" max="2307" width="47.42578125" style="440" customWidth="1"/>
    <col min="2308" max="2308" width="5.5703125" style="440" customWidth="1"/>
    <col min="2309" max="2310" width="3.7109375" style="440" customWidth="1"/>
    <col min="2311" max="2311" width="22" style="440" customWidth="1"/>
    <col min="2312" max="2312" width="5.5703125" style="440" customWidth="1"/>
    <col min="2313" max="2314" width="3.7109375" style="440" customWidth="1"/>
    <col min="2315" max="2315" width="22" style="440" customWidth="1"/>
    <col min="2316" max="2316" width="5.5703125" style="440" customWidth="1"/>
    <col min="2317" max="2318" width="3.7109375" style="440" customWidth="1"/>
    <col min="2319" max="2319" width="22" style="440" customWidth="1"/>
    <col min="2320" max="2321" width="15.7109375" style="440" customWidth="1"/>
    <col min="2322" max="2322" width="11.7109375" style="440" customWidth="1"/>
    <col min="2323" max="2323" width="6.42578125" style="440" bestFit="1" customWidth="1"/>
    <col min="2324" max="2324" width="11.7109375" style="440" customWidth="1"/>
    <col min="2325" max="2325" width="0" style="440" hidden="1" customWidth="1"/>
    <col min="2326" max="2326" width="3.7109375" style="440" customWidth="1"/>
    <col min="2327" max="2327" width="11.140625" style="440" bestFit="1" customWidth="1"/>
    <col min="2328" max="2329" width="10.5703125" style="440"/>
    <col min="2330" max="2330" width="13.42578125" style="440" customWidth="1"/>
    <col min="2331" max="2550" width="10.5703125" style="440"/>
    <col min="2551" max="2558" width="0" style="440" hidden="1" customWidth="1"/>
    <col min="2559" max="2561" width="3.7109375" style="440" customWidth="1"/>
    <col min="2562" max="2562" width="12.7109375" style="440" customWidth="1"/>
    <col min="2563" max="2563" width="47.42578125" style="440" customWidth="1"/>
    <col min="2564" max="2564" width="5.5703125" style="440" customWidth="1"/>
    <col min="2565" max="2566" width="3.7109375" style="440" customWidth="1"/>
    <col min="2567" max="2567" width="22" style="440" customWidth="1"/>
    <col min="2568" max="2568" width="5.5703125" style="440" customWidth="1"/>
    <col min="2569" max="2570" width="3.7109375" style="440" customWidth="1"/>
    <col min="2571" max="2571" width="22" style="440" customWidth="1"/>
    <col min="2572" max="2572" width="5.5703125" style="440" customWidth="1"/>
    <col min="2573" max="2574" width="3.7109375" style="440" customWidth="1"/>
    <col min="2575" max="2575" width="22" style="440" customWidth="1"/>
    <col min="2576" max="2577" width="15.7109375" style="440" customWidth="1"/>
    <col min="2578" max="2578" width="11.7109375" style="440" customWidth="1"/>
    <col min="2579" max="2579" width="6.42578125" style="440" bestFit="1" customWidth="1"/>
    <col min="2580" max="2580" width="11.7109375" style="440" customWidth="1"/>
    <col min="2581" max="2581" width="0" style="440" hidden="1" customWidth="1"/>
    <col min="2582" max="2582" width="3.7109375" style="440" customWidth="1"/>
    <col min="2583" max="2583" width="11.140625" style="440" bestFit="1" customWidth="1"/>
    <col min="2584" max="2585" width="10.5703125" style="440"/>
    <col min="2586" max="2586" width="13.42578125" style="440" customWidth="1"/>
    <col min="2587" max="2806" width="10.5703125" style="440"/>
    <col min="2807" max="2814" width="0" style="440" hidden="1" customWidth="1"/>
    <col min="2815" max="2817" width="3.7109375" style="440" customWidth="1"/>
    <col min="2818" max="2818" width="12.7109375" style="440" customWidth="1"/>
    <col min="2819" max="2819" width="47.42578125" style="440" customWidth="1"/>
    <col min="2820" max="2820" width="5.5703125" style="440" customWidth="1"/>
    <col min="2821" max="2822" width="3.7109375" style="440" customWidth="1"/>
    <col min="2823" max="2823" width="22" style="440" customWidth="1"/>
    <col min="2824" max="2824" width="5.5703125" style="440" customWidth="1"/>
    <col min="2825" max="2826" width="3.7109375" style="440" customWidth="1"/>
    <col min="2827" max="2827" width="22" style="440" customWidth="1"/>
    <col min="2828" max="2828" width="5.5703125" style="440" customWidth="1"/>
    <col min="2829" max="2830" width="3.7109375" style="440" customWidth="1"/>
    <col min="2831" max="2831" width="22" style="440" customWidth="1"/>
    <col min="2832" max="2833" width="15.7109375" style="440" customWidth="1"/>
    <col min="2834" max="2834" width="11.7109375" style="440" customWidth="1"/>
    <col min="2835" max="2835" width="6.42578125" style="440" bestFit="1" customWidth="1"/>
    <col min="2836" max="2836" width="11.7109375" style="440" customWidth="1"/>
    <col min="2837" max="2837" width="0" style="440" hidden="1" customWidth="1"/>
    <col min="2838" max="2838" width="3.7109375" style="440" customWidth="1"/>
    <col min="2839" max="2839" width="11.140625" style="440" bestFit="1" customWidth="1"/>
    <col min="2840" max="2841" width="10.5703125" style="440"/>
    <col min="2842" max="2842" width="13.42578125" style="440" customWidth="1"/>
    <col min="2843" max="3062" width="10.5703125" style="440"/>
    <col min="3063" max="3070" width="0" style="440" hidden="1" customWidth="1"/>
    <col min="3071" max="3073" width="3.7109375" style="440" customWidth="1"/>
    <col min="3074" max="3074" width="12.7109375" style="440" customWidth="1"/>
    <col min="3075" max="3075" width="47.42578125" style="440" customWidth="1"/>
    <col min="3076" max="3076" width="5.5703125" style="440" customWidth="1"/>
    <col min="3077" max="3078" width="3.7109375" style="440" customWidth="1"/>
    <col min="3079" max="3079" width="22" style="440" customWidth="1"/>
    <col min="3080" max="3080" width="5.5703125" style="440" customWidth="1"/>
    <col min="3081" max="3082" width="3.7109375" style="440" customWidth="1"/>
    <col min="3083" max="3083" width="22" style="440" customWidth="1"/>
    <col min="3084" max="3084" width="5.5703125" style="440" customWidth="1"/>
    <col min="3085" max="3086" width="3.7109375" style="440" customWidth="1"/>
    <col min="3087" max="3087" width="22" style="440" customWidth="1"/>
    <col min="3088" max="3089" width="15.7109375" style="440" customWidth="1"/>
    <col min="3090" max="3090" width="11.7109375" style="440" customWidth="1"/>
    <col min="3091" max="3091" width="6.42578125" style="440" bestFit="1" customWidth="1"/>
    <col min="3092" max="3092" width="11.7109375" style="440" customWidth="1"/>
    <col min="3093" max="3093" width="0" style="440" hidden="1" customWidth="1"/>
    <col min="3094" max="3094" width="3.7109375" style="440" customWidth="1"/>
    <col min="3095" max="3095" width="11.140625" style="440" bestFit="1" customWidth="1"/>
    <col min="3096" max="3097" width="10.5703125" style="440"/>
    <col min="3098" max="3098" width="13.42578125" style="440" customWidth="1"/>
    <col min="3099" max="3318" width="10.5703125" style="440"/>
    <col min="3319" max="3326" width="0" style="440" hidden="1" customWidth="1"/>
    <col min="3327" max="3329" width="3.7109375" style="440" customWidth="1"/>
    <col min="3330" max="3330" width="12.7109375" style="440" customWidth="1"/>
    <col min="3331" max="3331" width="47.42578125" style="440" customWidth="1"/>
    <col min="3332" max="3332" width="5.5703125" style="440" customWidth="1"/>
    <col min="3333" max="3334" width="3.7109375" style="440" customWidth="1"/>
    <col min="3335" max="3335" width="22" style="440" customWidth="1"/>
    <col min="3336" max="3336" width="5.5703125" style="440" customWidth="1"/>
    <col min="3337" max="3338" width="3.7109375" style="440" customWidth="1"/>
    <col min="3339" max="3339" width="22" style="440" customWidth="1"/>
    <col min="3340" max="3340" width="5.5703125" style="440" customWidth="1"/>
    <col min="3341" max="3342" width="3.7109375" style="440" customWidth="1"/>
    <col min="3343" max="3343" width="22" style="440" customWidth="1"/>
    <col min="3344" max="3345" width="15.7109375" style="440" customWidth="1"/>
    <col min="3346" max="3346" width="11.7109375" style="440" customWidth="1"/>
    <col min="3347" max="3347" width="6.42578125" style="440" bestFit="1" customWidth="1"/>
    <col min="3348" max="3348" width="11.7109375" style="440" customWidth="1"/>
    <col min="3349" max="3349" width="0" style="440" hidden="1" customWidth="1"/>
    <col min="3350" max="3350" width="3.7109375" style="440" customWidth="1"/>
    <col min="3351" max="3351" width="11.140625" style="440" bestFit="1" customWidth="1"/>
    <col min="3352" max="3353" width="10.5703125" style="440"/>
    <col min="3354" max="3354" width="13.42578125" style="440" customWidth="1"/>
    <col min="3355" max="3574" width="10.5703125" style="440"/>
    <col min="3575" max="3582" width="0" style="440" hidden="1" customWidth="1"/>
    <col min="3583" max="3585" width="3.7109375" style="440" customWidth="1"/>
    <col min="3586" max="3586" width="12.7109375" style="440" customWidth="1"/>
    <col min="3587" max="3587" width="47.42578125" style="440" customWidth="1"/>
    <col min="3588" max="3588" width="5.5703125" style="440" customWidth="1"/>
    <col min="3589" max="3590" width="3.7109375" style="440" customWidth="1"/>
    <col min="3591" max="3591" width="22" style="440" customWidth="1"/>
    <col min="3592" max="3592" width="5.5703125" style="440" customWidth="1"/>
    <col min="3593" max="3594" width="3.7109375" style="440" customWidth="1"/>
    <col min="3595" max="3595" width="22" style="440" customWidth="1"/>
    <col min="3596" max="3596" width="5.5703125" style="440" customWidth="1"/>
    <col min="3597" max="3598" width="3.7109375" style="440" customWidth="1"/>
    <col min="3599" max="3599" width="22" style="440" customWidth="1"/>
    <col min="3600" max="3601" width="15.7109375" style="440" customWidth="1"/>
    <col min="3602" max="3602" width="11.7109375" style="440" customWidth="1"/>
    <col min="3603" max="3603" width="6.42578125" style="440" bestFit="1" customWidth="1"/>
    <col min="3604" max="3604" width="11.7109375" style="440" customWidth="1"/>
    <col min="3605" max="3605" width="0" style="440" hidden="1" customWidth="1"/>
    <col min="3606" max="3606" width="3.7109375" style="440" customWidth="1"/>
    <col min="3607" max="3607" width="11.140625" style="440" bestFit="1" customWidth="1"/>
    <col min="3608" max="3609" width="10.5703125" style="440"/>
    <col min="3610" max="3610" width="13.42578125" style="440" customWidth="1"/>
    <col min="3611" max="3830" width="10.5703125" style="440"/>
    <col min="3831" max="3838" width="0" style="440" hidden="1" customWidth="1"/>
    <col min="3839" max="3841" width="3.7109375" style="440" customWidth="1"/>
    <col min="3842" max="3842" width="12.7109375" style="440" customWidth="1"/>
    <col min="3843" max="3843" width="47.42578125" style="440" customWidth="1"/>
    <col min="3844" max="3844" width="5.5703125" style="440" customWidth="1"/>
    <col min="3845" max="3846" width="3.7109375" style="440" customWidth="1"/>
    <col min="3847" max="3847" width="22" style="440" customWidth="1"/>
    <col min="3848" max="3848" width="5.5703125" style="440" customWidth="1"/>
    <col min="3849" max="3850" width="3.7109375" style="440" customWidth="1"/>
    <col min="3851" max="3851" width="22" style="440" customWidth="1"/>
    <col min="3852" max="3852" width="5.5703125" style="440" customWidth="1"/>
    <col min="3853" max="3854" width="3.7109375" style="440" customWidth="1"/>
    <col min="3855" max="3855" width="22" style="440" customWidth="1"/>
    <col min="3856" max="3857" width="15.7109375" style="440" customWidth="1"/>
    <col min="3858" max="3858" width="11.7109375" style="440" customWidth="1"/>
    <col min="3859" max="3859" width="6.42578125" style="440" bestFit="1" customWidth="1"/>
    <col min="3860" max="3860" width="11.7109375" style="440" customWidth="1"/>
    <col min="3861" max="3861" width="0" style="440" hidden="1" customWidth="1"/>
    <col min="3862" max="3862" width="3.7109375" style="440" customWidth="1"/>
    <col min="3863" max="3863" width="11.140625" style="440" bestFit="1" customWidth="1"/>
    <col min="3864" max="3865" width="10.5703125" style="440"/>
    <col min="3866" max="3866" width="13.42578125" style="440" customWidth="1"/>
    <col min="3867" max="4086" width="10.5703125" style="440"/>
    <col min="4087" max="4094" width="0" style="440" hidden="1" customWidth="1"/>
    <col min="4095" max="4097" width="3.7109375" style="440" customWidth="1"/>
    <col min="4098" max="4098" width="12.7109375" style="440" customWidth="1"/>
    <col min="4099" max="4099" width="47.42578125" style="440" customWidth="1"/>
    <col min="4100" max="4100" width="5.5703125" style="440" customWidth="1"/>
    <col min="4101" max="4102" width="3.7109375" style="440" customWidth="1"/>
    <col min="4103" max="4103" width="22" style="440" customWidth="1"/>
    <col min="4104" max="4104" width="5.5703125" style="440" customWidth="1"/>
    <col min="4105" max="4106" width="3.7109375" style="440" customWidth="1"/>
    <col min="4107" max="4107" width="22" style="440" customWidth="1"/>
    <col min="4108" max="4108" width="5.5703125" style="440" customWidth="1"/>
    <col min="4109" max="4110" width="3.7109375" style="440" customWidth="1"/>
    <col min="4111" max="4111" width="22" style="440" customWidth="1"/>
    <col min="4112" max="4113" width="15.7109375" style="440" customWidth="1"/>
    <col min="4114" max="4114" width="11.7109375" style="440" customWidth="1"/>
    <col min="4115" max="4115" width="6.42578125" style="440" bestFit="1" customWidth="1"/>
    <col min="4116" max="4116" width="11.7109375" style="440" customWidth="1"/>
    <col min="4117" max="4117" width="0" style="440" hidden="1" customWidth="1"/>
    <col min="4118" max="4118" width="3.7109375" style="440" customWidth="1"/>
    <col min="4119" max="4119" width="11.140625" style="440" bestFit="1" customWidth="1"/>
    <col min="4120" max="4121" width="10.5703125" style="440"/>
    <col min="4122" max="4122" width="13.42578125" style="440" customWidth="1"/>
    <col min="4123" max="4342" width="10.5703125" style="440"/>
    <col min="4343" max="4350" width="0" style="440" hidden="1" customWidth="1"/>
    <col min="4351" max="4353" width="3.7109375" style="440" customWidth="1"/>
    <col min="4354" max="4354" width="12.7109375" style="440" customWidth="1"/>
    <col min="4355" max="4355" width="47.42578125" style="440" customWidth="1"/>
    <col min="4356" max="4356" width="5.5703125" style="440" customWidth="1"/>
    <col min="4357" max="4358" width="3.7109375" style="440" customWidth="1"/>
    <col min="4359" max="4359" width="22" style="440" customWidth="1"/>
    <col min="4360" max="4360" width="5.5703125" style="440" customWidth="1"/>
    <col min="4361" max="4362" width="3.7109375" style="440" customWidth="1"/>
    <col min="4363" max="4363" width="22" style="440" customWidth="1"/>
    <col min="4364" max="4364" width="5.5703125" style="440" customWidth="1"/>
    <col min="4365" max="4366" width="3.7109375" style="440" customWidth="1"/>
    <col min="4367" max="4367" width="22" style="440" customWidth="1"/>
    <col min="4368" max="4369" width="15.7109375" style="440" customWidth="1"/>
    <col min="4370" max="4370" width="11.7109375" style="440" customWidth="1"/>
    <col min="4371" max="4371" width="6.42578125" style="440" bestFit="1" customWidth="1"/>
    <col min="4372" max="4372" width="11.7109375" style="440" customWidth="1"/>
    <col min="4373" max="4373" width="0" style="440" hidden="1" customWidth="1"/>
    <col min="4374" max="4374" width="3.7109375" style="440" customWidth="1"/>
    <col min="4375" max="4375" width="11.140625" style="440" bestFit="1" customWidth="1"/>
    <col min="4376" max="4377" width="10.5703125" style="440"/>
    <col min="4378" max="4378" width="13.42578125" style="440" customWidth="1"/>
    <col min="4379" max="4598" width="10.5703125" style="440"/>
    <col min="4599" max="4606" width="0" style="440" hidden="1" customWidth="1"/>
    <col min="4607" max="4609" width="3.7109375" style="440" customWidth="1"/>
    <col min="4610" max="4610" width="12.7109375" style="440" customWidth="1"/>
    <col min="4611" max="4611" width="47.42578125" style="440" customWidth="1"/>
    <col min="4612" max="4612" width="5.5703125" style="440" customWidth="1"/>
    <col min="4613" max="4614" width="3.7109375" style="440" customWidth="1"/>
    <col min="4615" max="4615" width="22" style="440" customWidth="1"/>
    <col min="4616" max="4616" width="5.5703125" style="440" customWidth="1"/>
    <col min="4617" max="4618" width="3.7109375" style="440" customWidth="1"/>
    <col min="4619" max="4619" width="22" style="440" customWidth="1"/>
    <col min="4620" max="4620" width="5.5703125" style="440" customWidth="1"/>
    <col min="4621" max="4622" width="3.7109375" style="440" customWidth="1"/>
    <col min="4623" max="4623" width="22" style="440" customWidth="1"/>
    <col min="4624" max="4625" width="15.7109375" style="440" customWidth="1"/>
    <col min="4626" max="4626" width="11.7109375" style="440" customWidth="1"/>
    <col min="4627" max="4627" width="6.42578125" style="440" bestFit="1" customWidth="1"/>
    <col min="4628" max="4628" width="11.7109375" style="440" customWidth="1"/>
    <col min="4629" max="4629" width="0" style="440" hidden="1" customWidth="1"/>
    <col min="4630" max="4630" width="3.7109375" style="440" customWidth="1"/>
    <col min="4631" max="4631" width="11.140625" style="440" bestFit="1" customWidth="1"/>
    <col min="4632" max="4633" width="10.5703125" style="440"/>
    <col min="4634" max="4634" width="13.42578125" style="440" customWidth="1"/>
    <col min="4635" max="4854" width="10.5703125" style="440"/>
    <col min="4855" max="4862" width="0" style="440" hidden="1" customWidth="1"/>
    <col min="4863" max="4865" width="3.7109375" style="440" customWidth="1"/>
    <col min="4866" max="4866" width="12.7109375" style="440" customWidth="1"/>
    <col min="4867" max="4867" width="47.42578125" style="440" customWidth="1"/>
    <col min="4868" max="4868" width="5.5703125" style="440" customWidth="1"/>
    <col min="4869" max="4870" width="3.7109375" style="440" customWidth="1"/>
    <col min="4871" max="4871" width="22" style="440" customWidth="1"/>
    <col min="4872" max="4872" width="5.5703125" style="440" customWidth="1"/>
    <col min="4873" max="4874" width="3.7109375" style="440" customWidth="1"/>
    <col min="4875" max="4875" width="22" style="440" customWidth="1"/>
    <col min="4876" max="4876" width="5.5703125" style="440" customWidth="1"/>
    <col min="4877" max="4878" width="3.7109375" style="440" customWidth="1"/>
    <col min="4879" max="4879" width="22" style="440" customWidth="1"/>
    <col min="4880" max="4881" width="15.7109375" style="440" customWidth="1"/>
    <col min="4882" max="4882" width="11.7109375" style="440" customWidth="1"/>
    <col min="4883" max="4883" width="6.42578125" style="440" bestFit="1" customWidth="1"/>
    <col min="4884" max="4884" width="11.7109375" style="440" customWidth="1"/>
    <col min="4885" max="4885" width="0" style="440" hidden="1" customWidth="1"/>
    <col min="4886" max="4886" width="3.7109375" style="440" customWidth="1"/>
    <col min="4887" max="4887" width="11.140625" style="440" bestFit="1" customWidth="1"/>
    <col min="4888" max="4889" width="10.5703125" style="440"/>
    <col min="4890" max="4890" width="13.42578125" style="440" customWidth="1"/>
    <col min="4891" max="5110" width="10.5703125" style="440"/>
    <col min="5111" max="5118" width="0" style="440" hidden="1" customWidth="1"/>
    <col min="5119" max="5121" width="3.7109375" style="440" customWidth="1"/>
    <col min="5122" max="5122" width="12.7109375" style="440" customWidth="1"/>
    <col min="5123" max="5123" width="47.42578125" style="440" customWidth="1"/>
    <col min="5124" max="5124" width="5.5703125" style="440" customWidth="1"/>
    <col min="5125" max="5126" width="3.7109375" style="440" customWidth="1"/>
    <col min="5127" max="5127" width="22" style="440" customWidth="1"/>
    <col min="5128" max="5128" width="5.5703125" style="440" customWidth="1"/>
    <col min="5129" max="5130" width="3.7109375" style="440" customWidth="1"/>
    <col min="5131" max="5131" width="22" style="440" customWidth="1"/>
    <col min="5132" max="5132" width="5.5703125" style="440" customWidth="1"/>
    <col min="5133" max="5134" width="3.7109375" style="440" customWidth="1"/>
    <col min="5135" max="5135" width="22" style="440" customWidth="1"/>
    <col min="5136" max="5137" width="15.7109375" style="440" customWidth="1"/>
    <col min="5138" max="5138" width="11.7109375" style="440" customWidth="1"/>
    <col min="5139" max="5139" width="6.42578125" style="440" bestFit="1" customWidth="1"/>
    <col min="5140" max="5140" width="11.7109375" style="440" customWidth="1"/>
    <col min="5141" max="5141" width="0" style="440" hidden="1" customWidth="1"/>
    <col min="5142" max="5142" width="3.7109375" style="440" customWidth="1"/>
    <col min="5143" max="5143" width="11.140625" style="440" bestFit="1" customWidth="1"/>
    <col min="5144" max="5145" width="10.5703125" style="440"/>
    <col min="5146" max="5146" width="13.42578125" style="440" customWidth="1"/>
    <col min="5147" max="5366" width="10.5703125" style="440"/>
    <col min="5367" max="5374" width="0" style="440" hidden="1" customWidth="1"/>
    <col min="5375" max="5377" width="3.7109375" style="440" customWidth="1"/>
    <col min="5378" max="5378" width="12.7109375" style="440" customWidth="1"/>
    <col min="5379" max="5379" width="47.42578125" style="440" customWidth="1"/>
    <col min="5380" max="5380" width="5.5703125" style="440" customWidth="1"/>
    <col min="5381" max="5382" width="3.7109375" style="440" customWidth="1"/>
    <col min="5383" max="5383" width="22" style="440" customWidth="1"/>
    <col min="5384" max="5384" width="5.5703125" style="440" customWidth="1"/>
    <col min="5385" max="5386" width="3.7109375" style="440" customWidth="1"/>
    <col min="5387" max="5387" width="22" style="440" customWidth="1"/>
    <col min="5388" max="5388" width="5.5703125" style="440" customWidth="1"/>
    <col min="5389" max="5390" width="3.7109375" style="440" customWidth="1"/>
    <col min="5391" max="5391" width="22" style="440" customWidth="1"/>
    <col min="5392" max="5393" width="15.7109375" style="440" customWidth="1"/>
    <col min="5394" max="5394" width="11.7109375" style="440" customWidth="1"/>
    <col min="5395" max="5395" width="6.42578125" style="440" bestFit="1" customWidth="1"/>
    <col min="5396" max="5396" width="11.7109375" style="440" customWidth="1"/>
    <col min="5397" max="5397" width="0" style="440" hidden="1" customWidth="1"/>
    <col min="5398" max="5398" width="3.7109375" style="440" customWidth="1"/>
    <col min="5399" max="5399" width="11.140625" style="440" bestFit="1" customWidth="1"/>
    <col min="5400" max="5401" width="10.5703125" style="440"/>
    <col min="5402" max="5402" width="13.42578125" style="440" customWidth="1"/>
    <col min="5403" max="5622" width="10.5703125" style="440"/>
    <col min="5623" max="5630" width="0" style="440" hidden="1" customWidth="1"/>
    <col min="5631" max="5633" width="3.7109375" style="440" customWidth="1"/>
    <col min="5634" max="5634" width="12.7109375" style="440" customWidth="1"/>
    <col min="5635" max="5635" width="47.42578125" style="440" customWidth="1"/>
    <col min="5636" max="5636" width="5.5703125" style="440" customWidth="1"/>
    <col min="5637" max="5638" width="3.7109375" style="440" customWidth="1"/>
    <col min="5639" max="5639" width="22" style="440" customWidth="1"/>
    <col min="5640" max="5640" width="5.5703125" style="440" customWidth="1"/>
    <col min="5641" max="5642" width="3.7109375" style="440" customWidth="1"/>
    <col min="5643" max="5643" width="22" style="440" customWidth="1"/>
    <col min="5644" max="5644" width="5.5703125" style="440" customWidth="1"/>
    <col min="5645" max="5646" width="3.7109375" style="440" customWidth="1"/>
    <col min="5647" max="5647" width="22" style="440" customWidth="1"/>
    <col min="5648" max="5649" width="15.7109375" style="440" customWidth="1"/>
    <col min="5650" max="5650" width="11.7109375" style="440" customWidth="1"/>
    <col min="5651" max="5651" width="6.42578125" style="440" bestFit="1" customWidth="1"/>
    <col min="5652" max="5652" width="11.7109375" style="440" customWidth="1"/>
    <col min="5653" max="5653" width="0" style="440" hidden="1" customWidth="1"/>
    <col min="5654" max="5654" width="3.7109375" style="440" customWidth="1"/>
    <col min="5655" max="5655" width="11.140625" style="440" bestFit="1" customWidth="1"/>
    <col min="5656" max="5657" width="10.5703125" style="440"/>
    <col min="5658" max="5658" width="13.42578125" style="440" customWidth="1"/>
    <col min="5659" max="5878" width="10.5703125" style="440"/>
    <col min="5879" max="5886" width="0" style="440" hidden="1" customWidth="1"/>
    <col min="5887" max="5889" width="3.7109375" style="440" customWidth="1"/>
    <col min="5890" max="5890" width="12.7109375" style="440" customWidth="1"/>
    <col min="5891" max="5891" width="47.42578125" style="440" customWidth="1"/>
    <col min="5892" max="5892" width="5.5703125" style="440" customWidth="1"/>
    <col min="5893" max="5894" width="3.7109375" style="440" customWidth="1"/>
    <col min="5895" max="5895" width="22" style="440" customWidth="1"/>
    <col min="5896" max="5896" width="5.5703125" style="440" customWidth="1"/>
    <col min="5897" max="5898" width="3.7109375" style="440" customWidth="1"/>
    <col min="5899" max="5899" width="22" style="440" customWidth="1"/>
    <col min="5900" max="5900" width="5.5703125" style="440" customWidth="1"/>
    <col min="5901" max="5902" width="3.7109375" style="440" customWidth="1"/>
    <col min="5903" max="5903" width="22" style="440" customWidth="1"/>
    <col min="5904" max="5905" width="15.7109375" style="440" customWidth="1"/>
    <col min="5906" max="5906" width="11.7109375" style="440" customWidth="1"/>
    <col min="5907" max="5907" width="6.42578125" style="440" bestFit="1" customWidth="1"/>
    <col min="5908" max="5908" width="11.7109375" style="440" customWidth="1"/>
    <col min="5909" max="5909" width="0" style="440" hidden="1" customWidth="1"/>
    <col min="5910" max="5910" width="3.7109375" style="440" customWidth="1"/>
    <col min="5911" max="5911" width="11.140625" style="440" bestFit="1" customWidth="1"/>
    <col min="5912" max="5913" width="10.5703125" style="440"/>
    <col min="5914" max="5914" width="13.42578125" style="440" customWidth="1"/>
    <col min="5915" max="6134" width="10.5703125" style="440"/>
    <col min="6135" max="6142" width="0" style="440" hidden="1" customWidth="1"/>
    <col min="6143" max="6145" width="3.7109375" style="440" customWidth="1"/>
    <col min="6146" max="6146" width="12.7109375" style="440" customWidth="1"/>
    <col min="6147" max="6147" width="47.42578125" style="440" customWidth="1"/>
    <col min="6148" max="6148" width="5.5703125" style="440" customWidth="1"/>
    <col min="6149" max="6150" width="3.7109375" style="440" customWidth="1"/>
    <col min="6151" max="6151" width="22" style="440" customWidth="1"/>
    <col min="6152" max="6152" width="5.5703125" style="440" customWidth="1"/>
    <col min="6153" max="6154" width="3.7109375" style="440" customWidth="1"/>
    <col min="6155" max="6155" width="22" style="440" customWidth="1"/>
    <col min="6156" max="6156" width="5.5703125" style="440" customWidth="1"/>
    <col min="6157" max="6158" width="3.7109375" style="440" customWidth="1"/>
    <col min="6159" max="6159" width="22" style="440" customWidth="1"/>
    <col min="6160" max="6161" width="15.7109375" style="440" customWidth="1"/>
    <col min="6162" max="6162" width="11.7109375" style="440" customWidth="1"/>
    <col min="6163" max="6163" width="6.42578125" style="440" bestFit="1" customWidth="1"/>
    <col min="6164" max="6164" width="11.7109375" style="440" customWidth="1"/>
    <col min="6165" max="6165" width="0" style="440" hidden="1" customWidth="1"/>
    <col min="6166" max="6166" width="3.7109375" style="440" customWidth="1"/>
    <col min="6167" max="6167" width="11.140625" style="440" bestFit="1" customWidth="1"/>
    <col min="6168" max="6169" width="10.5703125" style="440"/>
    <col min="6170" max="6170" width="13.42578125" style="440" customWidth="1"/>
    <col min="6171" max="6390" width="10.5703125" style="440"/>
    <col min="6391" max="6398" width="0" style="440" hidden="1" customWidth="1"/>
    <col min="6399" max="6401" width="3.7109375" style="440" customWidth="1"/>
    <col min="6402" max="6402" width="12.7109375" style="440" customWidth="1"/>
    <col min="6403" max="6403" width="47.42578125" style="440" customWidth="1"/>
    <col min="6404" max="6404" width="5.5703125" style="440" customWidth="1"/>
    <col min="6405" max="6406" width="3.7109375" style="440" customWidth="1"/>
    <col min="6407" max="6407" width="22" style="440" customWidth="1"/>
    <col min="6408" max="6408" width="5.5703125" style="440" customWidth="1"/>
    <col min="6409" max="6410" width="3.7109375" style="440" customWidth="1"/>
    <col min="6411" max="6411" width="22" style="440" customWidth="1"/>
    <col min="6412" max="6412" width="5.5703125" style="440" customWidth="1"/>
    <col min="6413" max="6414" width="3.7109375" style="440" customWidth="1"/>
    <col min="6415" max="6415" width="22" style="440" customWidth="1"/>
    <col min="6416" max="6417" width="15.7109375" style="440" customWidth="1"/>
    <col min="6418" max="6418" width="11.7109375" style="440" customWidth="1"/>
    <col min="6419" max="6419" width="6.42578125" style="440" bestFit="1" customWidth="1"/>
    <col min="6420" max="6420" width="11.7109375" style="440" customWidth="1"/>
    <col min="6421" max="6421" width="0" style="440" hidden="1" customWidth="1"/>
    <col min="6422" max="6422" width="3.7109375" style="440" customWidth="1"/>
    <col min="6423" max="6423" width="11.140625" style="440" bestFit="1" customWidth="1"/>
    <col min="6424" max="6425" width="10.5703125" style="440"/>
    <col min="6426" max="6426" width="13.42578125" style="440" customWidth="1"/>
    <col min="6427" max="6646" width="10.5703125" style="440"/>
    <col min="6647" max="6654" width="0" style="440" hidden="1" customWidth="1"/>
    <col min="6655" max="6657" width="3.7109375" style="440" customWidth="1"/>
    <col min="6658" max="6658" width="12.7109375" style="440" customWidth="1"/>
    <col min="6659" max="6659" width="47.42578125" style="440" customWidth="1"/>
    <col min="6660" max="6660" width="5.5703125" style="440" customWidth="1"/>
    <col min="6661" max="6662" width="3.7109375" style="440" customWidth="1"/>
    <col min="6663" max="6663" width="22" style="440" customWidth="1"/>
    <col min="6664" max="6664" width="5.5703125" style="440" customWidth="1"/>
    <col min="6665" max="6666" width="3.7109375" style="440" customWidth="1"/>
    <col min="6667" max="6667" width="22" style="440" customWidth="1"/>
    <col min="6668" max="6668" width="5.5703125" style="440" customWidth="1"/>
    <col min="6669" max="6670" width="3.7109375" style="440" customWidth="1"/>
    <col min="6671" max="6671" width="22" style="440" customWidth="1"/>
    <col min="6672" max="6673" width="15.7109375" style="440" customWidth="1"/>
    <col min="6674" max="6674" width="11.7109375" style="440" customWidth="1"/>
    <col min="6675" max="6675" width="6.42578125" style="440" bestFit="1" customWidth="1"/>
    <col min="6676" max="6676" width="11.7109375" style="440" customWidth="1"/>
    <col min="6677" max="6677" width="0" style="440" hidden="1" customWidth="1"/>
    <col min="6678" max="6678" width="3.7109375" style="440" customWidth="1"/>
    <col min="6679" max="6679" width="11.140625" style="440" bestFit="1" customWidth="1"/>
    <col min="6680" max="6681" width="10.5703125" style="440"/>
    <col min="6682" max="6682" width="13.42578125" style="440" customWidth="1"/>
    <col min="6683" max="6902" width="10.5703125" style="440"/>
    <col min="6903" max="6910" width="0" style="440" hidden="1" customWidth="1"/>
    <col min="6911" max="6913" width="3.7109375" style="440" customWidth="1"/>
    <col min="6914" max="6914" width="12.7109375" style="440" customWidth="1"/>
    <col min="6915" max="6915" width="47.42578125" style="440" customWidth="1"/>
    <col min="6916" max="6916" width="5.5703125" style="440" customWidth="1"/>
    <col min="6917" max="6918" width="3.7109375" style="440" customWidth="1"/>
    <col min="6919" max="6919" width="22" style="440" customWidth="1"/>
    <col min="6920" max="6920" width="5.5703125" style="440" customWidth="1"/>
    <col min="6921" max="6922" width="3.7109375" style="440" customWidth="1"/>
    <col min="6923" max="6923" width="22" style="440" customWidth="1"/>
    <col min="6924" max="6924" width="5.5703125" style="440" customWidth="1"/>
    <col min="6925" max="6926" width="3.7109375" style="440" customWidth="1"/>
    <col min="6927" max="6927" width="22" style="440" customWidth="1"/>
    <col min="6928" max="6929" width="15.7109375" style="440" customWidth="1"/>
    <col min="6930" max="6930" width="11.7109375" style="440" customWidth="1"/>
    <col min="6931" max="6931" width="6.42578125" style="440" bestFit="1" customWidth="1"/>
    <col min="6932" max="6932" width="11.7109375" style="440" customWidth="1"/>
    <col min="6933" max="6933" width="0" style="440" hidden="1" customWidth="1"/>
    <col min="6934" max="6934" width="3.7109375" style="440" customWidth="1"/>
    <col min="6935" max="6935" width="11.140625" style="440" bestFit="1" customWidth="1"/>
    <col min="6936" max="6937" width="10.5703125" style="440"/>
    <col min="6938" max="6938" width="13.42578125" style="440" customWidth="1"/>
    <col min="6939" max="7158" width="10.5703125" style="440"/>
    <col min="7159" max="7166" width="0" style="440" hidden="1" customWidth="1"/>
    <col min="7167" max="7169" width="3.7109375" style="440" customWidth="1"/>
    <col min="7170" max="7170" width="12.7109375" style="440" customWidth="1"/>
    <col min="7171" max="7171" width="47.42578125" style="440" customWidth="1"/>
    <col min="7172" max="7172" width="5.5703125" style="440" customWidth="1"/>
    <col min="7173" max="7174" width="3.7109375" style="440" customWidth="1"/>
    <col min="7175" max="7175" width="22" style="440" customWidth="1"/>
    <col min="7176" max="7176" width="5.5703125" style="440" customWidth="1"/>
    <col min="7177" max="7178" width="3.7109375" style="440" customWidth="1"/>
    <col min="7179" max="7179" width="22" style="440" customWidth="1"/>
    <col min="7180" max="7180" width="5.5703125" style="440" customWidth="1"/>
    <col min="7181" max="7182" width="3.7109375" style="440" customWidth="1"/>
    <col min="7183" max="7183" width="22" style="440" customWidth="1"/>
    <col min="7184" max="7185" width="15.7109375" style="440" customWidth="1"/>
    <col min="7186" max="7186" width="11.7109375" style="440" customWidth="1"/>
    <col min="7187" max="7187" width="6.42578125" style="440" bestFit="1" customWidth="1"/>
    <col min="7188" max="7188" width="11.7109375" style="440" customWidth="1"/>
    <col min="7189" max="7189" width="0" style="440" hidden="1" customWidth="1"/>
    <col min="7190" max="7190" width="3.7109375" style="440" customWidth="1"/>
    <col min="7191" max="7191" width="11.140625" style="440" bestFit="1" customWidth="1"/>
    <col min="7192" max="7193" width="10.5703125" style="440"/>
    <col min="7194" max="7194" width="13.42578125" style="440" customWidth="1"/>
    <col min="7195" max="7414" width="10.5703125" style="440"/>
    <col min="7415" max="7422" width="0" style="440" hidden="1" customWidth="1"/>
    <col min="7423" max="7425" width="3.7109375" style="440" customWidth="1"/>
    <col min="7426" max="7426" width="12.7109375" style="440" customWidth="1"/>
    <col min="7427" max="7427" width="47.42578125" style="440" customWidth="1"/>
    <col min="7428" max="7428" width="5.5703125" style="440" customWidth="1"/>
    <col min="7429" max="7430" width="3.7109375" style="440" customWidth="1"/>
    <col min="7431" max="7431" width="22" style="440" customWidth="1"/>
    <col min="7432" max="7432" width="5.5703125" style="440" customWidth="1"/>
    <col min="7433" max="7434" width="3.7109375" style="440" customWidth="1"/>
    <col min="7435" max="7435" width="22" style="440" customWidth="1"/>
    <col min="7436" max="7436" width="5.5703125" style="440" customWidth="1"/>
    <col min="7437" max="7438" width="3.7109375" style="440" customWidth="1"/>
    <col min="7439" max="7439" width="22" style="440" customWidth="1"/>
    <col min="7440" max="7441" width="15.7109375" style="440" customWidth="1"/>
    <col min="7442" max="7442" width="11.7109375" style="440" customWidth="1"/>
    <col min="7443" max="7443" width="6.42578125" style="440" bestFit="1" customWidth="1"/>
    <col min="7444" max="7444" width="11.7109375" style="440" customWidth="1"/>
    <col min="7445" max="7445" width="0" style="440" hidden="1" customWidth="1"/>
    <col min="7446" max="7446" width="3.7109375" style="440" customWidth="1"/>
    <col min="7447" max="7447" width="11.140625" style="440" bestFit="1" customWidth="1"/>
    <col min="7448" max="7449" width="10.5703125" style="440"/>
    <col min="7450" max="7450" width="13.42578125" style="440" customWidth="1"/>
    <col min="7451" max="7670" width="10.5703125" style="440"/>
    <col min="7671" max="7678" width="0" style="440" hidden="1" customWidth="1"/>
    <col min="7679" max="7681" width="3.7109375" style="440" customWidth="1"/>
    <col min="7682" max="7682" width="12.7109375" style="440" customWidth="1"/>
    <col min="7683" max="7683" width="47.42578125" style="440" customWidth="1"/>
    <col min="7684" max="7684" width="5.5703125" style="440" customWidth="1"/>
    <col min="7685" max="7686" width="3.7109375" style="440" customWidth="1"/>
    <col min="7687" max="7687" width="22" style="440" customWidth="1"/>
    <col min="7688" max="7688" width="5.5703125" style="440" customWidth="1"/>
    <col min="7689" max="7690" width="3.7109375" style="440" customWidth="1"/>
    <col min="7691" max="7691" width="22" style="440" customWidth="1"/>
    <col min="7692" max="7692" width="5.5703125" style="440" customWidth="1"/>
    <col min="7693" max="7694" width="3.7109375" style="440" customWidth="1"/>
    <col min="7695" max="7695" width="22" style="440" customWidth="1"/>
    <col min="7696" max="7697" width="15.7109375" style="440" customWidth="1"/>
    <col min="7698" max="7698" width="11.7109375" style="440" customWidth="1"/>
    <col min="7699" max="7699" width="6.42578125" style="440" bestFit="1" customWidth="1"/>
    <col min="7700" max="7700" width="11.7109375" style="440" customWidth="1"/>
    <col min="7701" max="7701" width="0" style="440" hidden="1" customWidth="1"/>
    <col min="7702" max="7702" width="3.7109375" style="440" customWidth="1"/>
    <col min="7703" max="7703" width="11.140625" style="440" bestFit="1" customWidth="1"/>
    <col min="7704" max="7705" width="10.5703125" style="440"/>
    <col min="7706" max="7706" width="13.42578125" style="440" customWidth="1"/>
    <col min="7707" max="7926" width="10.5703125" style="440"/>
    <col min="7927" max="7934" width="0" style="440" hidden="1" customWidth="1"/>
    <col min="7935" max="7937" width="3.7109375" style="440" customWidth="1"/>
    <col min="7938" max="7938" width="12.7109375" style="440" customWidth="1"/>
    <col min="7939" max="7939" width="47.42578125" style="440" customWidth="1"/>
    <col min="7940" max="7940" width="5.5703125" style="440" customWidth="1"/>
    <col min="7941" max="7942" width="3.7109375" style="440" customWidth="1"/>
    <col min="7943" max="7943" width="22" style="440" customWidth="1"/>
    <col min="7944" max="7944" width="5.5703125" style="440" customWidth="1"/>
    <col min="7945" max="7946" width="3.7109375" style="440" customWidth="1"/>
    <col min="7947" max="7947" width="22" style="440" customWidth="1"/>
    <col min="7948" max="7948" width="5.5703125" style="440" customWidth="1"/>
    <col min="7949" max="7950" width="3.7109375" style="440" customWidth="1"/>
    <col min="7951" max="7951" width="22" style="440" customWidth="1"/>
    <col min="7952" max="7953" width="15.7109375" style="440" customWidth="1"/>
    <col min="7954" max="7954" width="11.7109375" style="440" customWidth="1"/>
    <col min="7955" max="7955" width="6.42578125" style="440" bestFit="1" customWidth="1"/>
    <col min="7956" max="7956" width="11.7109375" style="440" customWidth="1"/>
    <col min="7957" max="7957" width="0" style="440" hidden="1" customWidth="1"/>
    <col min="7958" max="7958" width="3.7109375" style="440" customWidth="1"/>
    <col min="7959" max="7959" width="11.140625" style="440" bestFit="1" customWidth="1"/>
    <col min="7960" max="7961" width="10.5703125" style="440"/>
    <col min="7962" max="7962" width="13.42578125" style="440" customWidth="1"/>
    <col min="7963" max="8182" width="10.5703125" style="440"/>
    <col min="8183" max="8190" width="0" style="440" hidden="1" customWidth="1"/>
    <col min="8191" max="8193" width="3.7109375" style="440" customWidth="1"/>
    <col min="8194" max="8194" width="12.7109375" style="440" customWidth="1"/>
    <col min="8195" max="8195" width="47.42578125" style="440" customWidth="1"/>
    <col min="8196" max="8196" width="5.5703125" style="440" customWidth="1"/>
    <col min="8197" max="8198" width="3.7109375" style="440" customWidth="1"/>
    <col min="8199" max="8199" width="22" style="440" customWidth="1"/>
    <col min="8200" max="8200" width="5.5703125" style="440" customWidth="1"/>
    <col min="8201" max="8202" width="3.7109375" style="440" customWidth="1"/>
    <col min="8203" max="8203" width="22" style="440" customWidth="1"/>
    <col min="8204" max="8204" width="5.5703125" style="440" customWidth="1"/>
    <col min="8205" max="8206" width="3.7109375" style="440" customWidth="1"/>
    <col min="8207" max="8207" width="22" style="440" customWidth="1"/>
    <col min="8208" max="8209" width="15.7109375" style="440" customWidth="1"/>
    <col min="8210" max="8210" width="11.7109375" style="440" customWidth="1"/>
    <col min="8211" max="8211" width="6.42578125" style="440" bestFit="1" customWidth="1"/>
    <col min="8212" max="8212" width="11.7109375" style="440" customWidth="1"/>
    <col min="8213" max="8213" width="0" style="440" hidden="1" customWidth="1"/>
    <col min="8214" max="8214" width="3.7109375" style="440" customWidth="1"/>
    <col min="8215" max="8215" width="11.140625" style="440" bestFit="1" customWidth="1"/>
    <col min="8216" max="8217" width="10.5703125" style="440"/>
    <col min="8218" max="8218" width="13.42578125" style="440" customWidth="1"/>
    <col min="8219" max="8438" width="10.5703125" style="440"/>
    <col min="8439" max="8446" width="0" style="440" hidden="1" customWidth="1"/>
    <col min="8447" max="8449" width="3.7109375" style="440" customWidth="1"/>
    <col min="8450" max="8450" width="12.7109375" style="440" customWidth="1"/>
    <col min="8451" max="8451" width="47.42578125" style="440" customWidth="1"/>
    <col min="8452" max="8452" width="5.5703125" style="440" customWidth="1"/>
    <col min="8453" max="8454" width="3.7109375" style="440" customWidth="1"/>
    <col min="8455" max="8455" width="22" style="440" customWidth="1"/>
    <col min="8456" max="8456" width="5.5703125" style="440" customWidth="1"/>
    <col min="8457" max="8458" width="3.7109375" style="440" customWidth="1"/>
    <col min="8459" max="8459" width="22" style="440" customWidth="1"/>
    <col min="8460" max="8460" width="5.5703125" style="440" customWidth="1"/>
    <col min="8461" max="8462" width="3.7109375" style="440" customWidth="1"/>
    <col min="8463" max="8463" width="22" style="440" customWidth="1"/>
    <col min="8464" max="8465" width="15.7109375" style="440" customWidth="1"/>
    <col min="8466" max="8466" width="11.7109375" style="440" customWidth="1"/>
    <col min="8467" max="8467" width="6.42578125" style="440" bestFit="1" customWidth="1"/>
    <col min="8468" max="8468" width="11.7109375" style="440" customWidth="1"/>
    <col min="8469" max="8469" width="0" style="440" hidden="1" customWidth="1"/>
    <col min="8470" max="8470" width="3.7109375" style="440" customWidth="1"/>
    <col min="8471" max="8471" width="11.140625" style="440" bestFit="1" customWidth="1"/>
    <col min="8472" max="8473" width="10.5703125" style="440"/>
    <col min="8474" max="8474" width="13.42578125" style="440" customWidth="1"/>
    <col min="8475" max="8694" width="10.5703125" style="440"/>
    <col min="8695" max="8702" width="0" style="440" hidden="1" customWidth="1"/>
    <col min="8703" max="8705" width="3.7109375" style="440" customWidth="1"/>
    <col min="8706" max="8706" width="12.7109375" style="440" customWidth="1"/>
    <col min="8707" max="8707" width="47.42578125" style="440" customWidth="1"/>
    <col min="8708" max="8708" width="5.5703125" style="440" customWidth="1"/>
    <col min="8709" max="8710" width="3.7109375" style="440" customWidth="1"/>
    <col min="8711" max="8711" width="22" style="440" customWidth="1"/>
    <col min="8712" max="8712" width="5.5703125" style="440" customWidth="1"/>
    <col min="8713" max="8714" width="3.7109375" style="440" customWidth="1"/>
    <col min="8715" max="8715" width="22" style="440" customWidth="1"/>
    <col min="8716" max="8716" width="5.5703125" style="440" customWidth="1"/>
    <col min="8717" max="8718" width="3.7109375" style="440" customWidth="1"/>
    <col min="8719" max="8719" width="22" style="440" customWidth="1"/>
    <col min="8720" max="8721" width="15.7109375" style="440" customWidth="1"/>
    <col min="8722" max="8722" width="11.7109375" style="440" customWidth="1"/>
    <col min="8723" max="8723" width="6.42578125" style="440" bestFit="1" customWidth="1"/>
    <col min="8724" max="8724" width="11.7109375" style="440" customWidth="1"/>
    <col min="8725" max="8725" width="0" style="440" hidden="1" customWidth="1"/>
    <col min="8726" max="8726" width="3.7109375" style="440" customWidth="1"/>
    <col min="8727" max="8727" width="11.140625" style="440" bestFit="1" customWidth="1"/>
    <col min="8728" max="8729" width="10.5703125" style="440"/>
    <col min="8730" max="8730" width="13.42578125" style="440" customWidth="1"/>
    <col min="8731" max="8950" width="10.5703125" style="440"/>
    <col min="8951" max="8958" width="0" style="440" hidden="1" customWidth="1"/>
    <col min="8959" max="8961" width="3.7109375" style="440" customWidth="1"/>
    <col min="8962" max="8962" width="12.7109375" style="440" customWidth="1"/>
    <col min="8963" max="8963" width="47.42578125" style="440" customWidth="1"/>
    <col min="8964" max="8964" width="5.5703125" style="440" customWidth="1"/>
    <col min="8965" max="8966" width="3.7109375" style="440" customWidth="1"/>
    <col min="8967" max="8967" width="22" style="440" customWidth="1"/>
    <col min="8968" max="8968" width="5.5703125" style="440" customWidth="1"/>
    <col min="8969" max="8970" width="3.7109375" style="440" customWidth="1"/>
    <col min="8971" max="8971" width="22" style="440" customWidth="1"/>
    <col min="8972" max="8972" width="5.5703125" style="440" customWidth="1"/>
    <col min="8973" max="8974" width="3.7109375" style="440" customWidth="1"/>
    <col min="8975" max="8975" width="22" style="440" customWidth="1"/>
    <col min="8976" max="8977" width="15.7109375" style="440" customWidth="1"/>
    <col min="8978" max="8978" width="11.7109375" style="440" customWidth="1"/>
    <col min="8979" max="8979" width="6.42578125" style="440" bestFit="1" customWidth="1"/>
    <col min="8980" max="8980" width="11.7109375" style="440" customWidth="1"/>
    <col min="8981" max="8981" width="0" style="440" hidden="1" customWidth="1"/>
    <col min="8982" max="8982" width="3.7109375" style="440" customWidth="1"/>
    <col min="8983" max="8983" width="11.140625" style="440" bestFit="1" customWidth="1"/>
    <col min="8984" max="8985" width="10.5703125" style="440"/>
    <col min="8986" max="8986" width="13.42578125" style="440" customWidth="1"/>
    <col min="8987" max="9206" width="10.5703125" style="440"/>
    <col min="9207" max="9214" width="0" style="440" hidden="1" customWidth="1"/>
    <col min="9215" max="9217" width="3.7109375" style="440" customWidth="1"/>
    <col min="9218" max="9218" width="12.7109375" style="440" customWidth="1"/>
    <col min="9219" max="9219" width="47.42578125" style="440" customWidth="1"/>
    <col min="9220" max="9220" width="5.5703125" style="440" customWidth="1"/>
    <col min="9221" max="9222" width="3.7109375" style="440" customWidth="1"/>
    <col min="9223" max="9223" width="22" style="440" customWidth="1"/>
    <col min="9224" max="9224" width="5.5703125" style="440" customWidth="1"/>
    <col min="9225" max="9226" width="3.7109375" style="440" customWidth="1"/>
    <col min="9227" max="9227" width="22" style="440" customWidth="1"/>
    <col min="9228" max="9228" width="5.5703125" style="440" customWidth="1"/>
    <col min="9229" max="9230" width="3.7109375" style="440" customWidth="1"/>
    <col min="9231" max="9231" width="22" style="440" customWidth="1"/>
    <col min="9232" max="9233" width="15.7109375" style="440" customWidth="1"/>
    <col min="9234" max="9234" width="11.7109375" style="440" customWidth="1"/>
    <col min="9235" max="9235" width="6.42578125" style="440" bestFit="1" customWidth="1"/>
    <col min="9236" max="9236" width="11.7109375" style="440" customWidth="1"/>
    <col min="9237" max="9237" width="0" style="440" hidden="1" customWidth="1"/>
    <col min="9238" max="9238" width="3.7109375" style="440" customWidth="1"/>
    <col min="9239" max="9239" width="11.140625" style="440" bestFit="1" customWidth="1"/>
    <col min="9240" max="9241" width="10.5703125" style="440"/>
    <col min="9242" max="9242" width="13.42578125" style="440" customWidth="1"/>
    <col min="9243" max="9462" width="10.5703125" style="440"/>
    <col min="9463" max="9470" width="0" style="440" hidden="1" customWidth="1"/>
    <col min="9471" max="9473" width="3.7109375" style="440" customWidth="1"/>
    <col min="9474" max="9474" width="12.7109375" style="440" customWidth="1"/>
    <col min="9475" max="9475" width="47.42578125" style="440" customWidth="1"/>
    <col min="9476" max="9476" width="5.5703125" style="440" customWidth="1"/>
    <col min="9477" max="9478" width="3.7109375" style="440" customWidth="1"/>
    <col min="9479" max="9479" width="22" style="440" customWidth="1"/>
    <col min="9480" max="9480" width="5.5703125" style="440" customWidth="1"/>
    <col min="9481" max="9482" width="3.7109375" style="440" customWidth="1"/>
    <col min="9483" max="9483" width="22" style="440" customWidth="1"/>
    <col min="9484" max="9484" width="5.5703125" style="440" customWidth="1"/>
    <col min="9485" max="9486" width="3.7109375" style="440" customWidth="1"/>
    <col min="9487" max="9487" width="22" style="440" customWidth="1"/>
    <col min="9488" max="9489" width="15.7109375" style="440" customWidth="1"/>
    <col min="9490" max="9490" width="11.7109375" style="440" customWidth="1"/>
    <col min="9491" max="9491" width="6.42578125" style="440" bestFit="1" customWidth="1"/>
    <col min="9492" max="9492" width="11.7109375" style="440" customWidth="1"/>
    <col min="9493" max="9493" width="0" style="440" hidden="1" customWidth="1"/>
    <col min="9494" max="9494" width="3.7109375" style="440" customWidth="1"/>
    <col min="9495" max="9495" width="11.140625" style="440" bestFit="1" customWidth="1"/>
    <col min="9496" max="9497" width="10.5703125" style="440"/>
    <col min="9498" max="9498" width="13.42578125" style="440" customWidth="1"/>
    <col min="9499" max="9718" width="10.5703125" style="440"/>
    <col min="9719" max="9726" width="0" style="440" hidden="1" customWidth="1"/>
    <col min="9727" max="9729" width="3.7109375" style="440" customWidth="1"/>
    <col min="9730" max="9730" width="12.7109375" style="440" customWidth="1"/>
    <col min="9731" max="9731" width="47.42578125" style="440" customWidth="1"/>
    <col min="9732" max="9732" width="5.5703125" style="440" customWidth="1"/>
    <col min="9733" max="9734" width="3.7109375" style="440" customWidth="1"/>
    <col min="9735" max="9735" width="22" style="440" customWidth="1"/>
    <col min="9736" max="9736" width="5.5703125" style="440" customWidth="1"/>
    <col min="9737" max="9738" width="3.7109375" style="440" customWidth="1"/>
    <col min="9739" max="9739" width="22" style="440" customWidth="1"/>
    <col min="9740" max="9740" width="5.5703125" style="440" customWidth="1"/>
    <col min="9741" max="9742" width="3.7109375" style="440" customWidth="1"/>
    <col min="9743" max="9743" width="22" style="440" customWidth="1"/>
    <col min="9744" max="9745" width="15.7109375" style="440" customWidth="1"/>
    <col min="9746" max="9746" width="11.7109375" style="440" customWidth="1"/>
    <col min="9747" max="9747" width="6.42578125" style="440" bestFit="1" customWidth="1"/>
    <col min="9748" max="9748" width="11.7109375" style="440" customWidth="1"/>
    <col min="9749" max="9749" width="0" style="440" hidden="1" customWidth="1"/>
    <col min="9750" max="9750" width="3.7109375" style="440" customWidth="1"/>
    <col min="9751" max="9751" width="11.140625" style="440" bestFit="1" customWidth="1"/>
    <col min="9752" max="9753" width="10.5703125" style="440"/>
    <col min="9754" max="9754" width="13.42578125" style="440" customWidth="1"/>
    <col min="9755" max="9974" width="10.5703125" style="440"/>
    <col min="9975" max="9982" width="0" style="440" hidden="1" customWidth="1"/>
    <col min="9983" max="9985" width="3.7109375" style="440" customWidth="1"/>
    <col min="9986" max="9986" width="12.7109375" style="440" customWidth="1"/>
    <col min="9987" max="9987" width="47.42578125" style="440" customWidth="1"/>
    <col min="9988" max="9988" width="5.5703125" style="440" customWidth="1"/>
    <col min="9989" max="9990" width="3.7109375" style="440" customWidth="1"/>
    <col min="9991" max="9991" width="22" style="440" customWidth="1"/>
    <col min="9992" max="9992" width="5.5703125" style="440" customWidth="1"/>
    <col min="9993" max="9994" width="3.7109375" style="440" customWidth="1"/>
    <col min="9995" max="9995" width="22" style="440" customWidth="1"/>
    <col min="9996" max="9996" width="5.5703125" style="440" customWidth="1"/>
    <col min="9997" max="9998" width="3.7109375" style="440" customWidth="1"/>
    <col min="9999" max="9999" width="22" style="440" customWidth="1"/>
    <col min="10000" max="10001" width="15.7109375" style="440" customWidth="1"/>
    <col min="10002" max="10002" width="11.7109375" style="440" customWidth="1"/>
    <col min="10003" max="10003" width="6.42578125" style="440" bestFit="1" customWidth="1"/>
    <col min="10004" max="10004" width="11.7109375" style="440" customWidth="1"/>
    <col min="10005" max="10005" width="0" style="440" hidden="1" customWidth="1"/>
    <col min="10006" max="10006" width="3.7109375" style="440" customWidth="1"/>
    <col min="10007" max="10007" width="11.140625" style="440" bestFit="1" customWidth="1"/>
    <col min="10008" max="10009" width="10.5703125" style="440"/>
    <col min="10010" max="10010" width="13.42578125" style="440" customWidth="1"/>
    <col min="10011" max="10230" width="10.5703125" style="440"/>
    <col min="10231" max="10238" width="0" style="440" hidden="1" customWidth="1"/>
    <col min="10239" max="10241" width="3.7109375" style="440" customWidth="1"/>
    <col min="10242" max="10242" width="12.7109375" style="440" customWidth="1"/>
    <col min="10243" max="10243" width="47.42578125" style="440" customWidth="1"/>
    <col min="10244" max="10244" width="5.5703125" style="440" customWidth="1"/>
    <col min="10245" max="10246" width="3.7109375" style="440" customWidth="1"/>
    <col min="10247" max="10247" width="22" style="440" customWidth="1"/>
    <col min="10248" max="10248" width="5.5703125" style="440" customWidth="1"/>
    <col min="10249" max="10250" width="3.7109375" style="440" customWidth="1"/>
    <col min="10251" max="10251" width="22" style="440" customWidth="1"/>
    <col min="10252" max="10252" width="5.5703125" style="440" customWidth="1"/>
    <col min="10253" max="10254" width="3.7109375" style="440" customWidth="1"/>
    <col min="10255" max="10255" width="22" style="440" customWidth="1"/>
    <col min="10256" max="10257" width="15.7109375" style="440" customWidth="1"/>
    <col min="10258" max="10258" width="11.7109375" style="440" customWidth="1"/>
    <col min="10259" max="10259" width="6.42578125" style="440" bestFit="1" customWidth="1"/>
    <col min="10260" max="10260" width="11.7109375" style="440" customWidth="1"/>
    <col min="10261" max="10261" width="0" style="440" hidden="1" customWidth="1"/>
    <col min="10262" max="10262" width="3.7109375" style="440" customWidth="1"/>
    <col min="10263" max="10263" width="11.140625" style="440" bestFit="1" customWidth="1"/>
    <col min="10264" max="10265" width="10.5703125" style="440"/>
    <col min="10266" max="10266" width="13.42578125" style="440" customWidth="1"/>
    <col min="10267" max="10486" width="10.5703125" style="440"/>
    <col min="10487" max="10494" width="0" style="440" hidden="1" customWidth="1"/>
    <col min="10495" max="10497" width="3.7109375" style="440" customWidth="1"/>
    <col min="10498" max="10498" width="12.7109375" style="440" customWidth="1"/>
    <col min="10499" max="10499" width="47.42578125" style="440" customWidth="1"/>
    <col min="10500" max="10500" width="5.5703125" style="440" customWidth="1"/>
    <col min="10501" max="10502" width="3.7109375" style="440" customWidth="1"/>
    <col min="10503" max="10503" width="22" style="440" customWidth="1"/>
    <col min="10504" max="10504" width="5.5703125" style="440" customWidth="1"/>
    <col min="10505" max="10506" width="3.7109375" style="440" customWidth="1"/>
    <col min="10507" max="10507" width="22" style="440" customWidth="1"/>
    <col min="10508" max="10508" width="5.5703125" style="440" customWidth="1"/>
    <col min="10509" max="10510" width="3.7109375" style="440" customWidth="1"/>
    <col min="10511" max="10511" width="22" style="440" customWidth="1"/>
    <col min="10512" max="10513" width="15.7109375" style="440" customWidth="1"/>
    <col min="10514" max="10514" width="11.7109375" style="440" customWidth="1"/>
    <col min="10515" max="10515" width="6.42578125" style="440" bestFit="1" customWidth="1"/>
    <col min="10516" max="10516" width="11.7109375" style="440" customWidth="1"/>
    <col min="10517" max="10517" width="0" style="440" hidden="1" customWidth="1"/>
    <col min="10518" max="10518" width="3.7109375" style="440" customWidth="1"/>
    <col min="10519" max="10519" width="11.140625" style="440" bestFit="1" customWidth="1"/>
    <col min="10520" max="10521" width="10.5703125" style="440"/>
    <col min="10522" max="10522" width="13.42578125" style="440" customWidth="1"/>
    <col min="10523" max="10742" width="10.5703125" style="440"/>
    <col min="10743" max="10750" width="0" style="440" hidden="1" customWidth="1"/>
    <col min="10751" max="10753" width="3.7109375" style="440" customWidth="1"/>
    <col min="10754" max="10754" width="12.7109375" style="440" customWidth="1"/>
    <col min="10755" max="10755" width="47.42578125" style="440" customWidth="1"/>
    <col min="10756" max="10756" width="5.5703125" style="440" customWidth="1"/>
    <col min="10757" max="10758" width="3.7109375" style="440" customWidth="1"/>
    <col min="10759" max="10759" width="22" style="440" customWidth="1"/>
    <col min="10760" max="10760" width="5.5703125" style="440" customWidth="1"/>
    <col min="10761" max="10762" width="3.7109375" style="440" customWidth="1"/>
    <col min="10763" max="10763" width="22" style="440" customWidth="1"/>
    <col min="10764" max="10764" width="5.5703125" style="440" customWidth="1"/>
    <col min="10765" max="10766" width="3.7109375" style="440" customWidth="1"/>
    <col min="10767" max="10767" width="22" style="440" customWidth="1"/>
    <col min="10768" max="10769" width="15.7109375" style="440" customWidth="1"/>
    <col min="10770" max="10770" width="11.7109375" style="440" customWidth="1"/>
    <col min="10771" max="10771" width="6.42578125" style="440" bestFit="1" customWidth="1"/>
    <col min="10772" max="10772" width="11.7109375" style="440" customWidth="1"/>
    <col min="10773" max="10773" width="0" style="440" hidden="1" customWidth="1"/>
    <col min="10774" max="10774" width="3.7109375" style="440" customWidth="1"/>
    <col min="10775" max="10775" width="11.140625" style="440" bestFit="1" customWidth="1"/>
    <col min="10776" max="10777" width="10.5703125" style="440"/>
    <col min="10778" max="10778" width="13.42578125" style="440" customWidth="1"/>
    <col min="10779" max="10998" width="10.5703125" style="440"/>
    <col min="10999" max="11006" width="0" style="440" hidden="1" customWidth="1"/>
    <col min="11007" max="11009" width="3.7109375" style="440" customWidth="1"/>
    <col min="11010" max="11010" width="12.7109375" style="440" customWidth="1"/>
    <col min="11011" max="11011" width="47.42578125" style="440" customWidth="1"/>
    <col min="11012" max="11012" width="5.5703125" style="440" customWidth="1"/>
    <col min="11013" max="11014" width="3.7109375" style="440" customWidth="1"/>
    <col min="11015" max="11015" width="22" style="440" customWidth="1"/>
    <col min="11016" max="11016" width="5.5703125" style="440" customWidth="1"/>
    <col min="11017" max="11018" width="3.7109375" style="440" customWidth="1"/>
    <col min="11019" max="11019" width="22" style="440" customWidth="1"/>
    <col min="11020" max="11020" width="5.5703125" style="440" customWidth="1"/>
    <col min="11021" max="11022" width="3.7109375" style="440" customWidth="1"/>
    <col min="11023" max="11023" width="22" style="440" customWidth="1"/>
    <col min="11024" max="11025" width="15.7109375" style="440" customWidth="1"/>
    <col min="11026" max="11026" width="11.7109375" style="440" customWidth="1"/>
    <col min="11027" max="11027" width="6.42578125" style="440" bestFit="1" customWidth="1"/>
    <col min="11028" max="11028" width="11.7109375" style="440" customWidth="1"/>
    <col min="11029" max="11029" width="0" style="440" hidden="1" customWidth="1"/>
    <col min="11030" max="11030" width="3.7109375" style="440" customWidth="1"/>
    <col min="11031" max="11031" width="11.140625" style="440" bestFit="1" customWidth="1"/>
    <col min="11032" max="11033" width="10.5703125" style="440"/>
    <col min="11034" max="11034" width="13.42578125" style="440" customWidth="1"/>
    <col min="11035" max="11254" width="10.5703125" style="440"/>
    <col min="11255" max="11262" width="0" style="440" hidden="1" customWidth="1"/>
    <col min="11263" max="11265" width="3.7109375" style="440" customWidth="1"/>
    <col min="11266" max="11266" width="12.7109375" style="440" customWidth="1"/>
    <col min="11267" max="11267" width="47.42578125" style="440" customWidth="1"/>
    <col min="11268" max="11268" width="5.5703125" style="440" customWidth="1"/>
    <col min="11269" max="11270" width="3.7109375" style="440" customWidth="1"/>
    <col min="11271" max="11271" width="22" style="440" customWidth="1"/>
    <col min="11272" max="11272" width="5.5703125" style="440" customWidth="1"/>
    <col min="11273" max="11274" width="3.7109375" style="440" customWidth="1"/>
    <col min="11275" max="11275" width="22" style="440" customWidth="1"/>
    <col min="11276" max="11276" width="5.5703125" style="440" customWidth="1"/>
    <col min="11277" max="11278" width="3.7109375" style="440" customWidth="1"/>
    <col min="11279" max="11279" width="22" style="440" customWidth="1"/>
    <col min="11280" max="11281" width="15.7109375" style="440" customWidth="1"/>
    <col min="11282" max="11282" width="11.7109375" style="440" customWidth="1"/>
    <col min="11283" max="11283" width="6.42578125" style="440" bestFit="1" customWidth="1"/>
    <col min="11284" max="11284" width="11.7109375" style="440" customWidth="1"/>
    <col min="11285" max="11285" width="0" style="440" hidden="1" customWidth="1"/>
    <col min="11286" max="11286" width="3.7109375" style="440" customWidth="1"/>
    <col min="11287" max="11287" width="11.140625" style="440" bestFit="1" customWidth="1"/>
    <col min="11288" max="11289" width="10.5703125" style="440"/>
    <col min="11290" max="11290" width="13.42578125" style="440" customWidth="1"/>
    <col min="11291" max="11510" width="10.5703125" style="440"/>
    <col min="11511" max="11518" width="0" style="440" hidden="1" customWidth="1"/>
    <col min="11519" max="11521" width="3.7109375" style="440" customWidth="1"/>
    <col min="11522" max="11522" width="12.7109375" style="440" customWidth="1"/>
    <col min="11523" max="11523" width="47.42578125" style="440" customWidth="1"/>
    <col min="11524" max="11524" width="5.5703125" style="440" customWidth="1"/>
    <col min="11525" max="11526" width="3.7109375" style="440" customWidth="1"/>
    <col min="11527" max="11527" width="22" style="440" customWidth="1"/>
    <col min="11528" max="11528" width="5.5703125" style="440" customWidth="1"/>
    <col min="11529" max="11530" width="3.7109375" style="440" customWidth="1"/>
    <col min="11531" max="11531" width="22" style="440" customWidth="1"/>
    <col min="11532" max="11532" width="5.5703125" style="440" customWidth="1"/>
    <col min="11533" max="11534" width="3.7109375" style="440" customWidth="1"/>
    <col min="11535" max="11535" width="22" style="440" customWidth="1"/>
    <col min="11536" max="11537" width="15.7109375" style="440" customWidth="1"/>
    <col min="11538" max="11538" width="11.7109375" style="440" customWidth="1"/>
    <col min="11539" max="11539" width="6.42578125" style="440" bestFit="1" customWidth="1"/>
    <col min="11540" max="11540" width="11.7109375" style="440" customWidth="1"/>
    <col min="11541" max="11541" width="0" style="440" hidden="1" customWidth="1"/>
    <col min="11542" max="11542" width="3.7109375" style="440" customWidth="1"/>
    <col min="11543" max="11543" width="11.140625" style="440" bestFit="1" customWidth="1"/>
    <col min="11544" max="11545" width="10.5703125" style="440"/>
    <col min="11546" max="11546" width="13.42578125" style="440" customWidth="1"/>
    <col min="11547" max="11766" width="10.5703125" style="440"/>
    <col min="11767" max="11774" width="0" style="440" hidden="1" customWidth="1"/>
    <col min="11775" max="11777" width="3.7109375" style="440" customWidth="1"/>
    <col min="11778" max="11778" width="12.7109375" style="440" customWidth="1"/>
    <col min="11779" max="11779" width="47.42578125" style="440" customWidth="1"/>
    <col min="11780" max="11780" width="5.5703125" style="440" customWidth="1"/>
    <col min="11781" max="11782" width="3.7109375" style="440" customWidth="1"/>
    <col min="11783" max="11783" width="22" style="440" customWidth="1"/>
    <col min="11784" max="11784" width="5.5703125" style="440" customWidth="1"/>
    <col min="11785" max="11786" width="3.7109375" style="440" customWidth="1"/>
    <col min="11787" max="11787" width="22" style="440" customWidth="1"/>
    <col min="11788" max="11788" width="5.5703125" style="440" customWidth="1"/>
    <col min="11789" max="11790" width="3.7109375" style="440" customWidth="1"/>
    <col min="11791" max="11791" width="22" style="440" customWidth="1"/>
    <col min="11792" max="11793" width="15.7109375" style="440" customWidth="1"/>
    <col min="11794" max="11794" width="11.7109375" style="440" customWidth="1"/>
    <col min="11795" max="11795" width="6.42578125" style="440" bestFit="1" customWidth="1"/>
    <col min="11796" max="11796" width="11.7109375" style="440" customWidth="1"/>
    <col min="11797" max="11797" width="0" style="440" hidden="1" customWidth="1"/>
    <col min="11798" max="11798" width="3.7109375" style="440" customWidth="1"/>
    <col min="11799" max="11799" width="11.140625" style="440" bestFit="1" customWidth="1"/>
    <col min="11800" max="11801" width="10.5703125" style="440"/>
    <col min="11802" max="11802" width="13.42578125" style="440" customWidth="1"/>
    <col min="11803" max="12022" width="10.5703125" style="440"/>
    <col min="12023" max="12030" width="0" style="440" hidden="1" customWidth="1"/>
    <col min="12031" max="12033" width="3.7109375" style="440" customWidth="1"/>
    <col min="12034" max="12034" width="12.7109375" style="440" customWidth="1"/>
    <col min="12035" max="12035" width="47.42578125" style="440" customWidth="1"/>
    <col min="12036" max="12036" width="5.5703125" style="440" customWidth="1"/>
    <col min="12037" max="12038" width="3.7109375" style="440" customWidth="1"/>
    <col min="12039" max="12039" width="22" style="440" customWidth="1"/>
    <col min="12040" max="12040" width="5.5703125" style="440" customWidth="1"/>
    <col min="12041" max="12042" width="3.7109375" style="440" customWidth="1"/>
    <col min="12043" max="12043" width="22" style="440" customWidth="1"/>
    <col min="12044" max="12044" width="5.5703125" style="440" customWidth="1"/>
    <col min="12045" max="12046" width="3.7109375" style="440" customWidth="1"/>
    <col min="12047" max="12047" width="22" style="440" customWidth="1"/>
    <col min="12048" max="12049" width="15.7109375" style="440" customWidth="1"/>
    <col min="12050" max="12050" width="11.7109375" style="440" customWidth="1"/>
    <col min="12051" max="12051" width="6.42578125" style="440" bestFit="1" customWidth="1"/>
    <col min="12052" max="12052" width="11.7109375" style="440" customWidth="1"/>
    <col min="12053" max="12053" width="0" style="440" hidden="1" customWidth="1"/>
    <col min="12054" max="12054" width="3.7109375" style="440" customWidth="1"/>
    <col min="12055" max="12055" width="11.140625" style="440" bestFit="1" customWidth="1"/>
    <col min="12056" max="12057" width="10.5703125" style="440"/>
    <col min="12058" max="12058" width="13.42578125" style="440" customWidth="1"/>
    <col min="12059" max="12278" width="10.5703125" style="440"/>
    <col min="12279" max="12286" width="0" style="440" hidden="1" customWidth="1"/>
    <col min="12287" max="12289" width="3.7109375" style="440" customWidth="1"/>
    <col min="12290" max="12290" width="12.7109375" style="440" customWidth="1"/>
    <col min="12291" max="12291" width="47.42578125" style="440" customWidth="1"/>
    <col min="12292" max="12292" width="5.5703125" style="440" customWidth="1"/>
    <col min="12293" max="12294" width="3.7109375" style="440" customWidth="1"/>
    <col min="12295" max="12295" width="22" style="440" customWidth="1"/>
    <col min="12296" max="12296" width="5.5703125" style="440" customWidth="1"/>
    <col min="12297" max="12298" width="3.7109375" style="440" customWidth="1"/>
    <col min="12299" max="12299" width="22" style="440" customWidth="1"/>
    <col min="12300" max="12300" width="5.5703125" style="440" customWidth="1"/>
    <col min="12301" max="12302" width="3.7109375" style="440" customWidth="1"/>
    <col min="12303" max="12303" width="22" style="440" customWidth="1"/>
    <col min="12304" max="12305" width="15.7109375" style="440" customWidth="1"/>
    <col min="12306" max="12306" width="11.7109375" style="440" customWidth="1"/>
    <col min="12307" max="12307" width="6.42578125" style="440" bestFit="1" customWidth="1"/>
    <col min="12308" max="12308" width="11.7109375" style="440" customWidth="1"/>
    <col min="12309" max="12309" width="0" style="440" hidden="1" customWidth="1"/>
    <col min="12310" max="12310" width="3.7109375" style="440" customWidth="1"/>
    <col min="12311" max="12311" width="11.140625" style="440" bestFit="1" customWidth="1"/>
    <col min="12312" max="12313" width="10.5703125" style="440"/>
    <col min="12314" max="12314" width="13.42578125" style="440" customWidth="1"/>
    <col min="12315" max="12534" width="10.5703125" style="440"/>
    <col min="12535" max="12542" width="0" style="440" hidden="1" customWidth="1"/>
    <col min="12543" max="12545" width="3.7109375" style="440" customWidth="1"/>
    <col min="12546" max="12546" width="12.7109375" style="440" customWidth="1"/>
    <col min="12547" max="12547" width="47.42578125" style="440" customWidth="1"/>
    <col min="12548" max="12548" width="5.5703125" style="440" customWidth="1"/>
    <col min="12549" max="12550" width="3.7109375" style="440" customWidth="1"/>
    <col min="12551" max="12551" width="22" style="440" customWidth="1"/>
    <col min="12552" max="12552" width="5.5703125" style="440" customWidth="1"/>
    <col min="12553" max="12554" width="3.7109375" style="440" customWidth="1"/>
    <col min="12555" max="12555" width="22" style="440" customWidth="1"/>
    <col min="12556" max="12556" width="5.5703125" style="440" customWidth="1"/>
    <col min="12557" max="12558" width="3.7109375" style="440" customWidth="1"/>
    <col min="12559" max="12559" width="22" style="440" customWidth="1"/>
    <col min="12560" max="12561" width="15.7109375" style="440" customWidth="1"/>
    <col min="12562" max="12562" width="11.7109375" style="440" customWidth="1"/>
    <col min="12563" max="12563" width="6.42578125" style="440" bestFit="1" customWidth="1"/>
    <col min="12564" max="12564" width="11.7109375" style="440" customWidth="1"/>
    <col min="12565" max="12565" width="0" style="440" hidden="1" customWidth="1"/>
    <col min="12566" max="12566" width="3.7109375" style="440" customWidth="1"/>
    <col min="12567" max="12567" width="11.140625" style="440" bestFit="1" customWidth="1"/>
    <col min="12568" max="12569" width="10.5703125" style="440"/>
    <col min="12570" max="12570" width="13.42578125" style="440" customWidth="1"/>
    <col min="12571" max="12790" width="10.5703125" style="440"/>
    <col min="12791" max="12798" width="0" style="440" hidden="1" customWidth="1"/>
    <col min="12799" max="12801" width="3.7109375" style="440" customWidth="1"/>
    <col min="12802" max="12802" width="12.7109375" style="440" customWidth="1"/>
    <col min="12803" max="12803" width="47.42578125" style="440" customWidth="1"/>
    <col min="12804" max="12804" width="5.5703125" style="440" customWidth="1"/>
    <col min="12805" max="12806" width="3.7109375" style="440" customWidth="1"/>
    <col min="12807" max="12807" width="22" style="440" customWidth="1"/>
    <col min="12808" max="12808" width="5.5703125" style="440" customWidth="1"/>
    <col min="12809" max="12810" width="3.7109375" style="440" customWidth="1"/>
    <col min="12811" max="12811" width="22" style="440" customWidth="1"/>
    <col min="12812" max="12812" width="5.5703125" style="440" customWidth="1"/>
    <col min="12813" max="12814" width="3.7109375" style="440" customWidth="1"/>
    <col min="12815" max="12815" width="22" style="440" customWidth="1"/>
    <col min="12816" max="12817" width="15.7109375" style="440" customWidth="1"/>
    <col min="12818" max="12818" width="11.7109375" style="440" customWidth="1"/>
    <col min="12819" max="12819" width="6.42578125" style="440" bestFit="1" customWidth="1"/>
    <col min="12820" max="12820" width="11.7109375" style="440" customWidth="1"/>
    <col min="12821" max="12821" width="0" style="440" hidden="1" customWidth="1"/>
    <col min="12822" max="12822" width="3.7109375" style="440" customWidth="1"/>
    <col min="12823" max="12823" width="11.140625" style="440" bestFit="1" customWidth="1"/>
    <col min="12824" max="12825" width="10.5703125" style="440"/>
    <col min="12826" max="12826" width="13.42578125" style="440" customWidth="1"/>
    <col min="12827" max="13046" width="10.5703125" style="440"/>
    <col min="13047" max="13054" width="0" style="440" hidden="1" customWidth="1"/>
    <col min="13055" max="13057" width="3.7109375" style="440" customWidth="1"/>
    <col min="13058" max="13058" width="12.7109375" style="440" customWidth="1"/>
    <col min="13059" max="13059" width="47.42578125" style="440" customWidth="1"/>
    <col min="13060" max="13060" width="5.5703125" style="440" customWidth="1"/>
    <col min="13061" max="13062" width="3.7109375" style="440" customWidth="1"/>
    <col min="13063" max="13063" width="22" style="440" customWidth="1"/>
    <col min="13064" max="13064" width="5.5703125" style="440" customWidth="1"/>
    <col min="13065" max="13066" width="3.7109375" style="440" customWidth="1"/>
    <col min="13067" max="13067" width="22" style="440" customWidth="1"/>
    <col min="13068" max="13068" width="5.5703125" style="440" customWidth="1"/>
    <col min="13069" max="13070" width="3.7109375" style="440" customWidth="1"/>
    <col min="13071" max="13071" width="22" style="440" customWidth="1"/>
    <col min="13072" max="13073" width="15.7109375" style="440" customWidth="1"/>
    <col min="13074" max="13074" width="11.7109375" style="440" customWidth="1"/>
    <col min="13075" max="13075" width="6.42578125" style="440" bestFit="1" customWidth="1"/>
    <col min="13076" max="13076" width="11.7109375" style="440" customWidth="1"/>
    <col min="13077" max="13077" width="0" style="440" hidden="1" customWidth="1"/>
    <col min="13078" max="13078" width="3.7109375" style="440" customWidth="1"/>
    <col min="13079" max="13079" width="11.140625" style="440" bestFit="1" customWidth="1"/>
    <col min="13080" max="13081" width="10.5703125" style="440"/>
    <col min="13082" max="13082" width="13.42578125" style="440" customWidth="1"/>
    <col min="13083" max="13302" width="10.5703125" style="440"/>
    <col min="13303" max="13310" width="0" style="440" hidden="1" customWidth="1"/>
    <col min="13311" max="13313" width="3.7109375" style="440" customWidth="1"/>
    <col min="13314" max="13314" width="12.7109375" style="440" customWidth="1"/>
    <col min="13315" max="13315" width="47.42578125" style="440" customWidth="1"/>
    <col min="13316" max="13316" width="5.5703125" style="440" customWidth="1"/>
    <col min="13317" max="13318" width="3.7109375" style="440" customWidth="1"/>
    <col min="13319" max="13319" width="22" style="440" customWidth="1"/>
    <col min="13320" max="13320" width="5.5703125" style="440" customWidth="1"/>
    <col min="13321" max="13322" width="3.7109375" style="440" customWidth="1"/>
    <col min="13323" max="13323" width="22" style="440" customWidth="1"/>
    <col min="13324" max="13324" width="5.5703125" style="440" customWidth="1"/>
    <col min="13325" max="13326" width="3.7109375" style="440" customWidth="1"/>
    <col min="13327" max="13327" width="22" style="440" customWidth="1"/>
    <col min="13328" max="13329" width="15.7109375" style="440" customWidth="1"/>
    <col min="13330" max="13330" width="11.7109375" style="440" customWidth="1"/>
    <col min="13331" max="13331" width="6.42578125" style="440" bestFit="1" customWidth="1"/>
    <col min="13332" max="13332" width="11.7109375" style="440" customWidth="1"/>
    <col min="13333" max="13333" width="0" style="440" hidden="1" customWidth="1"/>
    <col min="13334" max="13334" width="3.7109375" style="440" customWidth="1"/>
    <col min="13335" max="13335" width="11.140625" style="440" bestFit="1" customWidth="1"/>
    <col min="13336" max="13337" width="10.5703125" style="440"/>
    <col min="13338" max="13338" width="13.42578125" style="440" customWidth="1"/>
    <col min="13339" max="13558" width="10.5703125" style="440"/>
    <col min="13559" max="13566" width="0" style="440" hidden="1" customWidth="1"/>
    <col min="13567" max="13569" width="3.7109375" style="440" customWidth="1"/>
    <col min="13570" max="13570" width="12.7109375" style="440" customWidth="1"/>
    <col min="13571" max="13571" width="47.42578125" style="440" customWidth="1"/>
    <col min="13572" max="13572" width="5.5703125" style="440" customWidth="1"/>
    <col min="13573" max="13574" width="3.7109375" style="440" customWidth="1"/>
    <col min="13575" max="13575" width="22" style="440" customWidth="1"/>
    <col min="13576" max="13576" width="5.5703125" style="440" customWidth="1"/>
    <col min="13577" max="13578" width="3.7109375" style="440" customWidth="1"/>
    <col min="13579" max="13579" width="22" style="440" customWidth="1"/>
    <col min="13580" max="13580" width="5.5703125" style="440" customWidth="1"/>
    <col min="13581" max="13582" width="3.7109375" style="440" customWidth="1"/>
    <col min="13583" max="13583" width="22" style="440" customWidth="1"/>
    <col min="13584" max="13585" width="15.7109375" style="440" customWidth="1"/>
    <col min="13586" max="13586" width="11.7109375" style="440" customWidth="1"/>
    <col min="13587" max="13587" width="6.42578125" style="440" bestFit="1" customWidth="1"/>
    <col min="13588" max="13588" width="11.7109375" style="440" customWidth="1"/>
    <col min="13589" max="13589" width="0" style="440" hidden="1" customWidth="1"/>
    <col min="13590" max="13590" width="3.7109375" style="440" customWidth="1"/>
    <col min="13591" max="13591" width="11.140625" style="440" bestFit="1" customWidth="1"/>
    <col min="13592" max="13593" width="10.5703125" style="440"/>
    <col min="13594" max="13594" width="13.42578125" style="440" customWidth="1"/>
    <col min="13595" max="13814" width="10.5703125" style="440"/>
    <col min="13815" max="13822" width="0" style="440" hidden="1" customWidth="1"/>
    <col min="13823" max="13825" width="3.7109375" style="440" customWidth="1"/>
    <col min="13826" max="13826" width="12.7109375" style="440" customWidth="1"/>
    <col min="13827" max="13827" width="47.42578125" style="440" customWidth="1"/>
    <col min="13828" max="13828" width="5.5703125" style="440" customWidth="1"/>
    <col min="13829" max="13830" width="3.7109375" style="440" customWidth="1"/>
    <col min="13831" max="13831" width="22" style="440" customWidth="1"/>
    <col min="13832" max="13832" width="5.5703125" style="440" customWidth="1"/>
    <col min="13833" max="13834" width="3.7109375" style="440" customWidth="1"/>
    <col min="13835" max="13835" width="22" style="440" customWidth="1"/>
    <col min="13836" max="13836" width="5.5703125" style="440" customWidth="1"/>
    <col min="13837" max="13838" width="3.7109375" style="440" customWidth="1"/>
    <col min="13839" max="13839" width="22" style="440" customWidth="1"/>
    <col min="13840" max="13841" width="15.7109375" style="440" customWidth="1"/>
    <col min="13842" max="13842" width="11.7109375" style="440" customWidth="1"/>
    <col min="13843" max="13843" width="6.42578125" style="440" bestFit="1" customWidth="1"/>
    <col min="13844" max="13844" width="11.7109375" style="440" customWidth="1"/>
    <col min="13845" max="13845" width="0" style="440" hidden="1" customWidth="1"/>
    <col min="13846" max="13846" width="3.7109375" style="440" customWidth="1"/>
    <col min="13847" max="13847" width="11.140625" style="440" bestFit="1" customWidth="1"/>
    <col min="13848" max="13849" width="10.5703125" style="440"/>
    <col min="13850" max="13850" width="13.42578125" style="440" customWidth="1"/>
    <col min="13851" max="14070" width="10.5703125" style="440"/>
    <col min="14071" max="14078" width="0" style="440" hidden="1" customWidth="1"/>
    <col min="14079" max="14081" width="3.7109375" style="440" customWidth="1"/>
    <col min="14082" max="14082" width="12.7109375" style="440" customWidth="1"/>
    <col min="14083" max="14083" width="47.42578125" style="440" customWidth="1"/>
    <col min="14084" max="14084" width="5.5703125" style="440" customWidth="1"/>
    <col min="14085" max="14086" width="3.7109375" style="440" customWidth="1"/>
    <col min="14087" max="14087" width="22" style="440" customWidth="1"/>
    <col min="14088" max="14088" width="5.5703125" style="440" customWidth="1"/>
    <col min="14089" max="14090" width="3.7109375" style="440" customWidth="1"/>
    <col min="14091" max="14091" width="22" style="440" customWidth="1"/>
    <col min="14092" max="14092" width="5.5703125" style="440" customWidth="1"/>
    <col min="14093" max="14094" width="3.7109375" style="440" customWidth="1"/>
    <col min="14095" max="14095" width="22" style="440" customWidth="1"/>
    <col min="14096" max="14097" width="15.7109375" style="440" customWidth="1"/>
    <col min="14098" max="14098" width="11.7109375" style="440" customWidth="1"/>
    <col min="14099" max="14099" width="6.42578125" style="440" bestFit="1" customWidth="1"/>
    <col min="14100" max="14100" width="11.7109375" style="440" customWidth="1"/>
    <col min="14101" max="14101" width="0" style="440" hidden="1" customWidth="1"/>
    <col min="14102" max="14102" width="3.7109375" style="440" customWidth="1"/>
    <col min="14103" max="14103" width="11.140625" style="440" bestFit="1" customWidth="1"/>
    <col min="14104" max="14105" width="10.5703125" style="440"/>
    <col min="14106" max="14106" width="13.42578125" style="440" customWidth="1"/>
    <col min="14107" max="14326" width="10.5703125" style="440"/>
    <col min="14327" max="14334" width="0" style="440" hidden="1" customWidth="1"/>
    <col min="14335" max="14337" width="3.7109375" style="440" customWidth="1"/>
    <col min="14338" max="14338" width="12.7109375" style="440" customWidth="1"/>
    <col min="14339" max="14339" width="47.42578125" style="440" customWidth="1"/>
    <col min="14340" max="14340" width="5.5703125" style="440" customWidth="1"/>
    <col min="14341" max="14342" width="3.7109375" style="440" customWidth="1"/>
    <col min="14343" max="14343" width="22" style="440" customWidth="1"/>
    <col min="14344" max="14344" width="5.5703125" style="440" customWidth="1"/>
    <col min="14345" max="14346" width="3.7109375" style="440" customWidth="1"/>
    <col min="14347" max="14347" width="22" style="440" customWidth="1"/>
    <col min="14348" max="14348" width="5.5703125" style="440" customWidth="1"/>
    <col min="14349" max="14350" width="3.7109375" style="440" customWidth="1"/>
    <col min="14351" max="14351" width="22" style="440" customWidth="1"/>
    <col min="14352" max="14353" width="15.7109375" style="440" customWidth="1"/>
    <col min="14354" max="14354" width="11.7109375" style="440" customWidth="1"/>
    <col min="14355" max="14355" width="6.42578125" style="440" bestFit="1" customWidth="1"/>
    <col min="14356" max="14356" width="11.7109375" style="440" customWidth="1"/>
    <col min="14357" max="14357" width="0" style="440" hidden="1" customWidth="1"/>
    <col min="14358" max="14358" width="3.7109375" style="440" customWidth="1"/>
    <col min="14359" max="14359" width="11.140625" style="440" bestFit="1" customWidth="1"/>
    <col min="14360" max="14361" width="10.5703125" style="440"/>
    <col min="14362" max="14362" width="13.42578125" style="440" customWidth="1"/>
    <col min="14363" max="14582" width="10.5703125" style="440"/>
    <col min="14583" max="14590" width="0" style="440" hidden="1" customWidth="1"/>
    <col min="14591" max="14593" width="3.7109375" style="440" customWidth="1"/>
    <col min="14594" max="14594" width="12.7109375" style="440" customWidth="1"/>
    <col min="14595" max="14595" width="47.42578125" style="440" customWidth="1"/>
    <col min="14596" max="14596" width="5.5703125" style="440" customWidth="1"/>
    <col min="14597" max="14598" width="3.7109375" style="440" customWidth="1"/>
    <col min="14599" max="14599" width="22" style="440" customWidth="1"/>
    <col min="14600" max="14600" width="5.5703125" style="440" customWidth="1"/>
    <col min="14601" max="14602" width="3.7109375" style="440" customWidth="1"/>
    <col min="14603" max="14603" width="22" style="440" customWidth="1"/>
    <col min="14604" max="14604" width="5.5703125" style="440" customWidth="1"/>
    <col min="14605" max="14606" width="3.7109375" style="440" customWidth="1"/>
    <col min="14607" max="14607" width="22" style="440" customWidth="1"/>
    <col min="14608" max="14609" width="15.7109375" style="440" customWidth="1"/>
    <col min="14610" max="14610" width="11.7109375" style="440" customWidth="1"/>
    <col min="14611" max="14611" width="6.42578125" style="440" bestFit="1" customWidth="1"/>
    <col min="14612" max="14612" width="11.7109375" style="440" customWidth="1"/>
    <col min="14613" max="14613" width="0" style="440" hidden="1" customWidth="1"/>
    <col min="14614" max="14614" width="3.7109375" style="440" customWidth="1"/>
    <col min="14615" max="14615" width="11.140625" style="440" bestFit="1" customWidth="1"/>
    <col min="14616" max="14617" width="10.5703125" style="440"/>
    <col min="14618" max="14618" width="13.42578125" style="440" customWidth="1"/>
    <col min="14619" max="14838" width="10.5703125" style="440"/>
    <col min="14839" max="14846" width="0" style="440" hidden="1" customWidth="1"/>
    <col min="14847" max="14849" width="3.7109375" style="440" customWidth="1"/>
    <col min="14850" max="14850" width="12.7109375" style="440" customWidth="1"/>
    <col min="14851" max="14851" width="47.42578125" style="440" customWidth="1"/>
    <col min="14852" max="14852" width="5.5703125" style="440" customWidth="1"/>
    <col min="14853" max="14854" width="3.7109375" style="440" customWidth="1"/>
    <col min="14855" max="14855" width="22" style="440" customWidth="1"/>
    <col min="14856" max="14856" width="5.5703125" style="440" customWidth="1"/>
    <col min="14857" max="14858" width="3.7109375" style="440" customWidth="1"/>
    <col min="14859" max="14859" width="22" style="440" customWidth="1"/>
    <col min="14860" max="14860" width="5.5703125" style="440" customWidth="1"/>
    <col min="14861" max="14862" width="3.7109375" style="440" customWidth="1"/>
    <col min="14863" max="14863" width="22" style="440" customWidth="1"/>
    <col min="14864" max="14865" width="15.7109375" style="440" customWidth="1"/>
    <col min="14866" max="14866" width="11.7109375" style="440" customWidth="1"/>
    <col min="14867" max="14867" width="6.42578125" style="440" bestFit="1" customWidth="1"/>
    <col min="14868" max="14868" width="11.7109375" style="440" customWidth="1"/>
    <col min="14869" max="14869" width="0" style="440" hidden="1" customWidth="1"/>
    <col min="14870" max="14870" width="3.7109375" style="440" customWidth="1"/>
    <col min="14871" max="14871" width="11.140625" style="440" bestFit="1" customWidth="1"/>
    <col min="14872" max="14873" width="10.5703125" style="440"/>
    <col min="14874" max="14874" width="13.42578125" style="440" customWidth="1"/>
    <col min="14875" max="15094" width="10.5703125" style="440"/>
    <col min="15095" max="15102" width="0" style="440" hidden="1" customWidth="1"/>
    <col min="15103" max="15105" width="3.7109375" style="440" customWidth="1"/>
    <col min="15106" max="15106" width="12.7109375" style="440" customWidth="1"/>
    <col min="15107" max="15107" width="47.42578125" style="440" customWidth="1"/>
    <col min="15108" max="15108" width="5.5703125" style="440" customWidth="1"/>
    <col min="15109" max="15110" width="3.7109375" style="440" customWidth="1"/>
    <col min="15111" max="15111" width="22" style="440" customWidth="1"/>
    <col min="15112" max="15112" width="5.5703125" style="440" customWidth="1"/>
    <col min="15113" max="15114" width="3.7109375" style="440" customWidth="1"/>
    <col min="15115" max="15115" width="22" style="440" customWidth="1"/>
    <col min="15116" max="15116" width="5.5703125" style="440" customWidth="1"/>
    <col min="15117" max="15118" width="3.7109375" style="440" customWidth="1"/>
    <col min="15119" max="15119" width="22" style="440" customWidth="1"/>
    <col min="15120" max="15121" width="15.7109375" style="440" customWidth="1"/>
    <col min="15122" max="15122" width="11.7109375" style="440" customWidth="1"/>
    <col min="15123" max="15123" width="6.42578125" style="440" bestFit="1" customWidth="1"/>
    <col min="15124" max="15124" width="11.7109375" style="440" customWidth="1"/>
    <col min="15125" max="15125" width="0" style="440" hidden="1" customWidth="1"/>
    <col min="15126" max="15126" width="3.7109375" style="440" customWidth="1"/>
    <col min="15127" max="15127" width="11.140625" style="440" bestFit="1" customWidth="1"/>
    <col min="15128" max="15129" width="10.5703125" style="440"/>
    <col min="15130" max="15130" width="13.42578125" style="440" customWidth="1"/>
    <col min="15131" max="15350" width="10.5703125" style="440"/>
    <col min="15351" max="15358" width="0" style="440" hidden="1" customWidth="1"/>
    <col min="15359" max="15361" width="3.7109375" style="440" customWidth="1"/>
    <col min="15362" max="15362" width="12.7109375" style="440" customWidth="1"/>
    <col min="15363" max="15363" width="47.42578125" style="440" customWidth="1"/>
    <col min="15364" max="15364" width="5.5703125" style="440" customWidth="1"/>
    <col min="15365" max="15366" width="3.7109375" style="440" customWidth="1"/>
    <col min="15367" max="15367" width="22" style="440" customWidth="1"/>
    <col min="15368" max="15368" width="5.5703125" style="440" customWidth="1"/>
    <col min="15369" max="15370" width="3.7109375" style="440" customWidth="1"/>
    <col min="15371" max="15371" width="22" style="440" customWidth="1"/>
    <col min="15372" max="15372" width="5.5703125" style="440" customWidth="1"/>
    <col min="15373" max="15374" width="3.7109375" style="440" customWidth="1"/>
    <col min="15375" max="15375" width="22" style="440" customWidth="1"/>
    <col min="15376" max="15377" width="15.7109375" style="440" customWidth="1"/>
    <col min="15378" max="15378" width="11.7109375" style="440" customWidth="1"/>
    <col min="15379" max="15379" width="6.42578125" style="440" bestFit="1" customWidth="1"/>
    <col min="15380" max="15380" width="11.7109375" style="440" customWidth="1"/>
    <col min="15381" max="15381" width="0" style="440" hidden="1" customWidth="1"/>
    <col min="15382" max="15382" width="3.7109375" style="440" customWidth="1"/>
    <col min="15383" max="15383" width="11.140625" style="440" bestFit="1" customWidth="1"/>
    <col min="15384" max="15385" width="10.5703125" style="440"/>
    <col min="15386" max="15386" width="13.42578125" style="440" customWidth="1"/>
    <col min="15387" max="15606" width="10.5703125" style="440"/>
    <col min="15607" max="15614" width="0" style="440" hidden="1" customWidth="1"/>
    <col min="15615" max="15617" width="3.7109375" style="440" customWidth="1"/>
    <col min="15618" max="15618" width="12.7109375" style="440" customWidth="1"/>
    <col min="15619" max="15619" width="47.42578125" style="440" customWidth="1"/>
    <col min="15620" max="15620" width="5.5703125" style="440" customWidth="1"/>
    <col min="15621" max="15622" width="3.7109375" style="440" customWidth="1"/>
    <col min="15623" max="15623" width="22" style="440" customWidth="1"/>
    <col min="15624" max="15624" width="5.5703125" style="440" customWidth="1"/>
    <col min="15625" max="15626" width="3.7109375" style="440" customWidth="1"/>
    <col min="15627" max="15627" width="22" style="440" customWidth="1"/>
    <col min="15628" max="15628" width="5.5703125" style="440" customWidth="1"/>
    <col min="15629" max="15630" width="3.7109375" style="440" customWidth="1"/>
    <col min="15631" max="15631" width="22" style="440" customWidth="1"/>
    <col min="15632" max="15633" width="15.7109375" style="440" customWidth="1"/>
    <col min="15634" max="15634" width="11.7109375" style="440" customWidth="1"/>
    <col min="15635" max="15635" width="6.42578125" style="440" bestFit="1" customWidth="1"/>
    <col min="15636" max="15636" width="11.7109375" style="440" customWidth="1"/>
    <col min="15637" max="15637" width="0" style="440" hidden="1" customWidth="1"/>
    <col min="15638" max="15638" width="3.7109375" style="440" customWidth="1"/>
    <col min="15639" max="15639" width="11.140625" style="440" bestFit="1" customWidth="1"/>
    <col min="15640" max="15641" width="10.5703125" style="440"/>
    <col min="15642" max="15642" width="13.42578125" style="440" customWidth="1"/>
    <col min="15643" max="15862" width="10.5703125" style="440"/>
    <col min="15863" max="15870" width="0" style="440" hidden="1" customWidth="1"/>
    <col min="15871" max="15873" width="3.7109375" style="440" customWidth="1"/>
    <col min="15874" max="15874" width="12.7109375" style="440" customWidth="1"/>
    <col min="15875" max="15875" width="47.42578125" style="440" customWidth="1"/>
    <col min="15876" max="15876" width="5.5703125" style="440" customWidth="1"/>
    <col min="15877" max="15878" width="3.7109375" style="440" customWidth="1"/>
    <col min="15879" max="15879" width="22" style="440" customWidth="1"/>
    <col min="15880" max="15880" width="5.5703125" style="440" customWidth="1"/>
    <col min="15881" max="15882" width="3.7109375" style="440" customWidth="1"/>
    <col min="15883" max="15883" width="22" style="440" customWidth="1"/>
    <col min="15884" max="15884" width="5.5703125" style="440" customWidth="1"/>
    <col min="15885" max="15886" width="3.7109375" style="440" customWidth="1"/>
    <col min="15887" max="15887" width="22" style="440" customWidth="1"/>
    <col min="15888" max="15889" width="15.7109375" style="440" customWidth="1"/>
    <col min="15890" max="15890" width="11.7109375" style="440" customWidth="1"/>
    <col min="15891" max="15891" width="6.42578125" style="440" bestFit="1" customWidth="1"/>
    <col min="15892" max="15892" width="11.7109375" style="440" customWidth="1"/>
    <col min="15893" max="15893" width="0" style="440" hidden="1" customWidth="1"/>
    <col min="15894" max="15894" width="3.7109375" style="440" customWidth="1"/>
    <col min="15895" max="15895" width="11.140625" style="440" bestFit="1" customWidth="1"/>
    <col min="15896" max="15897" width="10.5703125" style="440"/>
    <col min="15898" max="15898" width="13.42578125" style="440" customWidth="1"/>
    <col min="15899" max="16118" width="10.5703125" style="440"/>
    <col min="16119" max="16126" width="0" style="440" hidden="1" customWidth="1"/>
    <col min="16127" max="16129" width="3.7109375" style="440" customWidth="1"/>
    <col min="16130" max="16130" width="12.7109375" style="440" customWidth="1"/>
    <col min="16131" max="16131" width="47.42578125" style="440" customWidth="1"/>
    <col min="16132" max="16132" width="5.5703125" style="440" customWidth="1"/>
    <col min="16133" max="16134" width="3.7109375" style="440" customWidth="1"/>
    <col min="16135" max="16135" width="22" style="440" customWidth="1"/>
    <col min="16136" max="16136" width="5.5703125" style="440" customWidth="1"/>
    <col min="16137" max="16138" width="3.7109375" style="440" customWidth="1"/>
    <col min="16139" max="16139" width="22" style="440" customWidth="1"/>
    <col min="16140" max="16140" width="5.5703125" style="440" customWidth="1"/>
    <col min="16141" max="16142" width="3.7109375" style="440" customWidth="1"/>
    <col min="16143" max="16143" width="22" style="440" customWidth="1"/>
    <col min="16144" max="16145" width="15.7109375" style="440" customWidth="1"/>
    <col min="16146" max="16146" width="11.7109375" style="440" customWidth="1"/>
    <col min="16147" max="16147" width="6.42578125" style="440" bestFit="1" customWidth="1"/>
    <col min="16148" max="16148" width="11.7109375" style="440" customWidth="1"/>
    <col min="16149" max="16149" width="0" style="440" hidden="1" customWidth="1"/>
    <col min="16150" max="16150" width="3.7109375" style="440" customWidth="1"/>
    <col min="16151" max="16151" width="11.140625" style="440" bestFit="1" customWidth="1"/>
    <col min="16152" max="16153" width="10.5703125" style="440"/>
    <col min="16154" max="16154" width="13.42578125" style="440" customWidth="1"/>
    <col min="16155" max="16384" width="10.5703125" style="440"/>
  </cols>
  <sheetData>
    <row r="1" spans="1:37" hidden="1"/>
    <row r="2" spans="1:37" hidden="1"/>
    <row r="3" spans="1:37" hidden="1"/>
    <row r="4" spans="1:37" ht="3.1" customHeight="1">
      <c r="J4" s="445"/>
      <c r="K4" s="445"/>
      <c r="L4" s="441"/>
      <c r="M4" s="441"/>
      <c r="N4" s="441"/>
      <c r="O4" s="441"/>
      <c r="P4" s="441"/>
      <c r="Q4" s="441"/>
      <c r="R4" s="441"/>
      <c r="S4" s="441"/>
      <c r="T4" s="441"/>
      <c r="U4" s="441"/>
      <c r="V4" s="441"/>
      <c r="W4" s="441"/>
      <c r="X4" s="441"/>
      <c r="Y4" s="441"/>
      <c r="Z4" s="448"/>
      <c r="AA4" s="448"/>
      <c r="AB4" s="448"/>
      <c r="AC4" s="448"/>
      <c r="AD4" s="448"/>
      <c r="AE4" s="441"/>
    </row>
    <row r="5" spans="1:37" ht="22.6" customHeight="1">
      <c r="J5" s="445"/>
      <c r="K5" s="445"/>
      <c r="L5" s="1299" t="s">
        <v>740</v>
      </c>
      <c r="M5" s="1299"/>
      <c r="N5" s="1299"/>
      <c r="O5" s="1299"/>
      <c r="P5" s="1299"/>
      <c r="Q5" s="1299"/>
      <c r="R5" s="1299"/>
      <c r="S5" s="1299"/>
      <c r="T5" s="1299"/>
      <c r="U5" s="542"/>
      <c r="V5" s="542"/>
      <c r="W5" s="487"/>
      <c r="X5" s="487"/>
      <c r="Y5" s="548"/>
      <c r="Z5" s="548"/>
      <c r="AA5" s="548"/>
      <c r="AB5" s="548"/>
      <c r="AC5" s="548"/>
      <c r="AD5" s="548"/>
      <c r="AE5" s="461"/>
    </row>
    <row r="6" spans="1:37" ht="3.1" customHeight="1">
      <c r="J6" s="445"/>
      <c r="K6" s="445"/>
      <c r="L6" s="441"/>
      <c r="M6" s="441"/>
      <c r="N6" s="441"/>
      <c r="O6" s="444"/>
      <c r="P6" s="444"/>
      <c r="Q6" s="444"/>
      <c r="R6" s="444"/>
      <c r="S6" s="444"/>
      <c r="T6" s="444"/>
      <c r="U6" s="441"/>
    </row>
    <row r="7" spans="1:37" s="740" customFormat="1" ht="4.75" hidden="1">
      <c r="A7" s="1115"/>
      <c r="B7" s="1115"/>
      <c r="C7" s="1115"/>
      <c r="D7" s="1115"/>
      <c r="E7" s="1115"/>
      <c r="F7" s="1115"/>
      <c r="G7" s="1115"/>
      <c r="H7" s="1115"/>
      <c r="L7" s="1166"/>
      <c r="M7" s="1040"/>
      <c r="O7" s="1310"/>
      <c r="P7" s="1310"/>
      <c r="Q7" s="1310"/>
      <c r="R7" s="1310"/>
      <c r="S7" s="1310"/>
      <c r="T7" s="1310"/>
      <c r="U7" s="774"/>
      <c r="V7" s="774"/>
      <c r="X7" s="1115"/>
      <c r="Y7" s="1115"/>
      <c r="Z7" s="1115"/>
      <c r="AA7" s="1115"/>
      <c r="AB7" s="1115"/>
    </row>
    <row r="8" spans="1:37" s="455" customFormat="1" ht="19.05">
      <c r="A8" s="469"/>
      <c r="B8" s="469"/>
      <c r="C8" s="469"/>
      <c r="D8" s="469"/>
      <c r="E8" s="469"/>
      <c r="F8" s="469"/>
      <c r="G8" s="469"/>
      <c r="H8" s="469"/>
      <c r="L8" s="463"/>
      <c r="M8" s="1152" t="str">
        <f>"Дата подачи заявления об "&amp;IF(datePr_ch="","утверждении","изменении") &amp; " тарифов"</f>
        <v>Дата подачи заявления об утверждении тарифов</v>
      </c>
      <c r="N8" s="1311" t="str">
        <f>IF(datePr_ch="",IF(datePr="","",datePr),datePr_ch)</f>
        <v>27.04.2023</v>
      </c>
      <c r="O8" s="1311"/>
      <c r="P8" s="1311"/>
      <c r="Q8" s="1311"/>
      <c r="R8" s="1311"/>
      <c r="S8" s="1311"/>
      <c r="T8" s="1311"/>
      <c r="U8" s="629"/>
      <c r="V8" s="533"/>
      <c r="W8" s="533"/>
      <c r="X8" s="533"/>
      <c r="Y8" s="533"/>
      <c r="Z8" s="533"/>
      <c r="AA8" s="533"/>
      <c r="AH8" s="469"/>
      <c r="AI8" s="469"/>
      <c r="AJ8" s="469"/>
      <c r="AK8" s="469"/>
    </row>
    <row r="9" spans="1:37" s="455" customFormat="1" ht="19.05">
      <c r="A9" s="469"/>
      <c r="B9" s="469"/>
      <c r="C9" s="469"/>
      <c r="D9" s="469"/>
      <c r="E9" s="469"/>
      <c r="F9" s="469"/>
      <c r="G9" s="469"/>
      <c r="H9" s="469"/>
      <c r="L9" s="516"/>
      <c r="M9" s="1152" t="str">
        <f>"Номер подачи заявления об "&amp;IF(numberPr_ch="","утверждении","изменении") &amp; " тарифов"</f>
        <v>Номер подачи заявления об утверждении тарифов</v>
      </c>
      <c r="N9" s="1311" t="str">
        <f>IF(numberPr_ch="",IF(numberPr="","",numberPr),numberPr_ch)</f>
        <v>130Т</v>
      </c>
      <c r="O9" s="1311"/>
      <c r="P9" s="1311"/>
      <c r="Q9" s="1311"/>
      <c r="R9" s="1311"/>
      <c r="S9" s="1311"/>
      <c r="T9" s="1311"/>
      <c r="U9" s="629"/>
      <c r="V9" s="533"/>
      <c r="W9" s="533"/>
      <c r="X9" s="533"/>
      <c r="Y9" s="533"/>
      <c r="Z9" s="533"/>
      <c r="AA9" s="533"/>
      <c r="AH9" s="469"/>
      <c r="AI9" s="469"/>
      <c r="AJ9" s="469"/>
      <c r="AK9" s="469"/>
    </row>
    <row r="10" spans="1:37" s="740" customFormat="1" ht="4.75" hidden="1">
      <c r="A10" s="1115"/>
      <c r="B10" s="1115"/>
      <c r="C10" s="1115"/>
      <c r="D10" s="1115"/>
      <c r="E10" s="1115"/>
      <c r="F10" s="1115"/>
      <c r="G10" s="1115"/>
      <c r="H10" s="1115"/>
      <c r="L10" s="1166"/>
      <c r="M10" s="1040"/>
      <c r="O10" s="1310"/>
      <c r="P10" s="1310"/>
      <c r="Q10" s="1310"/>
      <c r="R10" s="1310"/>
      <c r="S10" s="1310"/>
      <c r="T10" s="1310"/>
      <c r="U10" s="774"/>
      <c r="V10" s="774"/>
      <c r="X10" s="1115"/>
      <c r="Y10" s="1115"/>
      <c r="Z10" s="1115"/>
      <c r="AA10" s="1115"/>
      <c r="AB10" s="1115"/>
    </row>
    <row r="11" spans="1:37" s="729" customFormat="1" ht="19.05" hidden="1">
      <c r="A11" s="730"/>
      <c r="B11" s="730"/>
      <c r="C11" s="730"/>
      <c r="D11" s="730"/>
      <c r="E11" s="730"/>
      <c r="F11" s="730"/>
      <c r="G11" s="730"/>
      <c r="H11" s="730"/>
      <c r="L11" s="718"/>
      <c r="M11" s="707"/>
      <c r="N11" s="706"/>
      <c r="O11" s="706"/>
      <c r="P11" s="706"/>
      <c r="Q11" s="706"/>
      <c r="R11" s="706"/>
      <c r="S11" s="706"/>
      <c r="T11" s="706"/>
      <c r="U11" s="629"/>
      <c r="Z11" s="728" t="s">
        <v>630</v>
      </c>
      <c r="AA11" s="728" t="s">
        <v>631</v>
      </c>
      <c r="AH11" s="730"/>
      <c r="AI11" s="730"/>
      <c r="AJ11" s="730"/>
      <c r="AK11" s="730"/>
    </row>
    <row r="12" spans="1:37" s="455" customFormat="1" ht="11.55" hidden="1">
      <c r="A12" s="469"/>
      <c r="B12" s="469"/>
      <c r="C12" s="469"/>
      <c r="D12" s="469"/>
      <c r="E12" s="469"/>
      <c r="F12" s="469"/>
      <c r="G12" s="469"/>
      <c r="H12" s="469"/>
      <c r="L12" s="1300"/>
      <c r="M12" s="1300"/>
      <c r="N12" s="530"/>
      <c r="O12" s="1328"/>
      <c r="P12" s="1328"/>
      <c r="Q12" s="1328"/>
      <c r="R12" s="1328"/>
      <c r="S12" s="1328"/>
      <c r="T12" s="1328"/>
      <c r="U12" s="450"/>
      <c r="AE12" s="467" t="s">
        <v>366</v>
      </c>
      <c r="AH12" s="469"/>
      <c r="AI12" s="469"/>
      <c r="AJ12" s="469"/>
      <c r="AK12" s="469"/>
    </row>
    <row r="13" spans="1:37">
      <c r="J13" s="445"/>
      <c r="K13" s="445"/>
      <c r="L13" s="441"/>
      <c r="M13" s="441"/>
      <c r="N13" s="441"/>
      <c r="O13" s="1322"/>
      <c r="P13" s="1322"/>
      <c r="Q13" s="1322"/>
      <c r="R13" s="1322"/>
      <c r="S13" s="1322"/>
      <c r="T13" s="1322"/>
      <c r="U13" s="562"/>
      <c r="Z13" s="1322"/>
      <c r="AA13" s="1322"/>
      <c r="AB13" s="1322"/>
      <c r="AC13" s="1322"/>
      <c r="AD13" s="1322"/>
      <c r="AE13" s="1322"/>
    </row>
    <row r="14" spans="1:37">
      <c r="J14" s="445"/>
      <c r="K14" s="445"/>
      <c r="L14" s="1232" t="s">
        <v>440</v>
      </c>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t="s">
        <v>441</v>
      </c>
    </row>
    <row r="15" spans="1:37" ht="14.3" customHeight="1">
      <c r="J15" s="445"/>
      <c r="K15" s="445"/>
      <c r="L15" s="1315" t="s">
        <v>87</v>
      </c>
      <c r="M15" s="1315" t="s">
        <v>613</v>
      </c>
      <c r="N15" s="1334" t="s">
        <v>592</v>
      </c>
      <c r="O15" s="1334"/>
      <c r="P15" s="1334"/>
      <c r="Q15" s="1334"/>
      <c r="R15" s="1334" t="s">
        <v>593</v>
      </c>
      <c r="S15" s="1334"/>
      <c r="T15" s="1334"/>
      <c r="U15" s="1334"/>
      <c r="V15" s="1334" t="s">
        <v>594</v>
      </c>
      <c r="W15" s="1334"/>
      <c r="X15" s="1334"/>
      <c r="Y15" s="1334"/>
      <c r="Z15" s="1315" t="s">
        <v>599</v>
      </c>
      <c r="AA15" s="1315"/>
      <c r="AB15" s="1315"/>
      <c r="AC15" s="1315"/>
      <c r="AD15" s="1315"/>
      <c r="AE15" s="1315" t="s">
        <v>334</v>
      </c>
      <c r="AF15" s="1321" t="s">
        <v>269</v>
      </c>
      <c r="AG15" s="1232"/>
    </row>
    <row r="16" spans="1:37" s="487" customFormat="1" ht="27.7" customHeight="1">
      <c r="A16" s="548"/>
      <c r="B16" s="548"/>
      <c r="C16" s="548"/>
      <c r="D16" s="548"/>
      <c r="E16" s="548"/>
      <c r="F16" s="548"/>
      <c r="G16" s="554"/>
      <c r="H16" s="554"/>
      <c r="I16" s="495"/>
      <c r="J16" s="493"/>
      <c r="K16" s="493"/>
      <c r="L16" s="1315"/>
      <c r="M16" s="1315"/>
      <c r="N16" s="1334"/>
      <c r="O16" s="1334"/>
      <c r="P16" s="1334"/>
      <c r="Q16" s="1334"/>
      <c r="R16" s="1334"/>
      <c r="S16" s="1334"/>
      <c r="T16" s="1334"/>
      <c r="U16" s="1334"/>
      <c r="V16" s="1334"/>
      <c r="W16" s="1334"/>
      <c r="X16" s="1334"/>
      <c r="Y16" s="1334"/>
      <c r="Z16" s="1232" t="s">
        <v>616</v>
      </c>
      <c r="AA16" s="1232"/>
      <c r="AB16" s="1232" t="s">
        <v>610</v>
      </c>
      <c r="AC16" s="1232"/>
      <c r="AD16" s="1232"/>
      <c r="AE16" s="1315"/>
      <c r="AF16" s="1321"/>
      <c r="AG16" s="1232"/>
      <c r="AH16" s="548"/>
      <c r="AI16" s="548"/>
      <c r="AJ16" s="548"/>
      <c r="AK16" s="548"/>
    </row>
    <row r="17" spans="1:37" ht="14.3" customHeight="1">
      <c r="J17" s="445"/>
      <c r="K17" s="445"/>
      <c r="L17" s="1315"/>
      <c r="M17" s="1315"/>
      <c r="N17" s="1334"/>
      <c r="O17" s="1334"/>
      <c r="P17" s="1334"/>
      <c r="Q17" s="1334"/>
      <c r="R17" s="1334"/>
      <c r="S17" s="1334"/>
      <c r="T17" s="1334"/>
      <c r="U17" s="1334"/>
      <c r="V17" s="1334"/>
      <c r="W17" s="1334"/>
      <c r="X17" s="1334"/>
      <c r="Y17" s="1334"/>
      <c r="Z17" s="498" t="s">
        <v>614</v>
      </c>
      <c r="AA17" s="498" t="s">
        <v>615</v>
      </c>
      <c r="AB17" s="500" t="s">
        <v>268</v>
      </c>
      <c r="AC17" s="1329" t="s">
        <v>267</v>
      </c>
      <c r="AD17" s="1329"/>
      <c r="AE17" s="1315"/>
      <c r="AF17" s="1321"/>
      <c r="AG17" s="1232"/>
    </row>
    <row r="18" spans="1:37">
      <c r="J18" s="445"/>
      <c r="K18" s="453">
        <v>1</v>
      </c>
      <c r="L18" s="442" t="s">
        <v>88</v>
      </c>
      <c r="M18" s="442" t="s">
        <v>47</v>
      </c>
      <c r="N18" s="1335">
        <f ca="1">OFFSET(N18,0,-1)+1</f>
        <v>3</v>
      </c>
      <c r="O18" s="1335"/>
      <c r="P18" s="1335"/>
      <c r="Q18" s="1335"/>
      <c r="R18" s="1335">
        <f ca="1">OFFSET(N18,0,0)+1</f>
        <v>4</v>
      </c>
      <c r="S18" s="1335"/>
      <c r="T18" s="1335"/>
      <c r="U18" s="1335"/>
      <c r="V18" s="634"/>
      <c r="W18" s="634"/>
      <c r="X18" s="634"/>
      <c r="Y18" s="635">
        <f ca="1">OFFSET(R18,0,0)+1</f>
        <v>5</v>
      </c>
      <c r="Z18" s="451">
        <f ca="1">OFFSET(Z18,0,-1)+1</f>
        <v>6</v>
      </c>
      <c r="AA18" s="451">
        <f ca="1">OFFSET(AA18,0,-1)+1</f>
        <v>7</v>
      </c>
      <c r="AB18" s="451">
        <f ca="1">OFFSET(AB18,0,-1)+1</f>
        <v>8</v>
      </c>
      <c r="AC18" s="1335">
        <f ca="1">OFFSET(AC18,0,-1)+1</f>
        <v>9</v>
      </c>
      <c r="AD18" s="1335"/>
      <c r="AE18" s="451">
        <f ca="1">OFFSET(AE18,0,-2)+1</f>
        <v>10</v>
      </c>
      <c r="AF18" s="487"/>
      <c r="AG18" s="451">
        <f ca="1">OFFSET(AG18,0,-2)+1</f>
        <v>11</v>
      </c>
    </row>
    <row r="19" spans="1:37" ht="23.1">
      <c r="A19" s="1301">
        <v>1</v>
      </c>
      <c r="B19" s="957"/>
      <c r="C19" s="957"/>
      <c r="D19" s="957"/>
      <c r="E19" s="957"/>
      <c r="F19" s="950"/>
      <c r="G19" s="956"/>
      <c r="H19" s="956"/>
      <c r="I19" s="938"/>
      <c r="J19" s="937"/>
      <c r="K19" s="937"/>
      <c r="L19" s="556">
        <f>mergeValue(A19)</f>
        <v>1</v>
      </c>
      <c r="M19" s="604" t="s">
        <v>18</v>
      </c>
      <c r="N19" s="1336"/>
      <c r="O19" s="1336"/>
      <c r="P19" s="1336"/>
      <c r="Q19" s="1336"/>
      <c r="R19" s="1336"/>
      <c r="S19" s="1336"/>
      <c r="T19" s="1336"/>
      <c r="U19" s="1336"/>
      <c r="V19" s="1336"/>
      <c r="W19" s="1336"/>
      <c r="X19" s="1336"/>
      <c r="Y19" s="1336"/>
      <c r="Z19" s="1336"/>
      <c r="AA19" s="1336"/>
      <c r="AB19" s="1336"/>
      <c r="AC19" s="1336"/>
      <c r="AD19" s="1336"/>
      <c r="AE19" s="1336"/>
      <c r="AF19" s="1336"/>
      <c r="AG19" s="544" t="s">
        <v>713</v>
      </c>
    </row>
    <row r="20" spans="1:37" ht="23.1">
      <c r="A20" s="1301"/>
      <c r="B20" s="1301">
        <v>1</v>
      </c>
      <c r="C20" s="957"/>
      <c r="D20" s="957"/>
      <c r="E20" s="957"/>
      <c r="F20" s="950"/>
      <c r="G20" s="959"/>
      <c r="H20" s="960"/>
      <c r="I20" s="939"/>
      <c r="J20" s="934"/>
      <c r="K20" s="932"/>
      <c r="L20" s="556" t="str">
        <f>mergeValue(A20) &amp;"."&amp; mergeValue(B20)</f>
        <v>1.1</v>
      </c>
      <c r="M20" s="510" t="s">
        <v>14</v>
      </c>
      <c r="N20" s="1337"/>
      <c r="O20" s="1337"/>
      <c r="P20" s="1337"/>
      <c r="Q20" s="1337"/>
      <c r="R20" s="1337"/>
      <c r="S20" s="1337"/>
      <c r="T20" s="1337"/>
      <c r="U20" s="1337"/>
      <c r="V20" s="1337"/>
      <c r="W20" s="1337"/>
      <c r="X20" s="1337"/>
      <c r="Y20" s="1337"/>
      <c r="Z20" s="1337"/>
      <c r="AA20" s="1337"/>
      <c r="AB20" s="1337"/>
      <c r="AC20" s="1337"/>
      <c r="AD20" s="1337"/>
      <c r="AE20" s="1337"/>
      <c r="AF20" s="1337"/>
      <c r="AG20" s="544" t="s">
        <v>454</v>
      </c>
    </row>
    <row r="21" spans="1:37" ht="23.1">
      <c r="A21" s="1301"/>
      <c r="B21" s="1301"/>
      <c r="C21" s="1301">
        <v>1</v>
      </c>
      <c r="D21" s="957"/>
      <c r="E21" s="957"/>
      <c r="F21" s="950"/>
      <c r="G21" s="959"/>
      <c r="H21" s="960"/>
      <c r="I21" s="939"/>
      <c r="J21" s="934"/>
      <c r="K21" s="932"/>
      <c r="L21" s="556" t="str">
        <f>mergeValue(A21) &amp;"."&amp; mergeValue(B21)&amp;"."&amp; mergeValue(C21)</f>
        <v>1.1.1</v>
      </c>
      <c r="M21" s="511" t="s">
        <v>6</v>
      </c>
      <c r="N21" s="1337"/>
      <c r="O21" s="1337"/>
      <c r="P21" s="1337"/>
      <c r="Q21" s="1337"/>
      <c r="R21" s="1337"/>
      <c r="S21" s="1337"/>
      <c r="T21" s="1337"/>
      <c r="U21" s="1337"/>
      <c r="V21" s="1337"/>
      <c r="W21" s="1337"/>
      <c r="X21" s="1337"/>
      <c r="Y21" s="1337"/>
      <c r="Z21" s="1337"/>
      <c r="AA21" s="1337"/>
      <c r="AB21" s="1337"/>
      <c r="AC21" s="1337"/>
      <c r="AD21" s="1337"/>
      <c r="AE21" s="1337"/>
      <c r="AF21" s="1337"/>
      <c r="AG21" s="544" t="s">
        <v>595</v>
      </c>
    </row>
    <row r="22" spans="1:37" ht="14.95" customHeight="1">
      <c r="A22" s="1301"/>
      <c r="B22" s="1301"/>
      <c r="C22" s="1301"/>
      <c r="D22" s="1301">
        <v>1</v>
      </c>
      <c r="E22" s="957"/>
      <c r="F22" s="950"/>
      <c r="G22" s="959"/>
      <c r="H22" s="960"/>
      <c r="I22" s="939"/>
      <c r="J22" s="934"/>
      <c r="K22" s="932"/>
      <c r="L22" s="556" t="str">
        <f>mergeValue(A22) &amp;"."&amp; mergeValue(B22)&amp;"."&amp; mergeValue(C22)&amp;"."&amp; mergeValue(D22)</f>
        <v>1.1.1.1</v>
      </c>
      <c r="M22" s="512" t="s">
        <v>20</v>
      </c>
      <c r="N22" s="1337"/>
      <c r="O22" s="1337"/>
      <c r="P22" s="1337"/>
      <c r="Q22" s="1337"/>
      <c r="R22" s="1337"/>
      <c r="S22" s="1337"/>
      <c r="T22" s="1337"/>
      <c r="U22" s="1337"/>
      <c r="V22" s="1337"/>
      <c r="W22" s="1337"/>
      <c r="X22" s="1337"/>
      <c r="Y22" s="1337"/>
      <c r="Z22" s="1337"/>
      <c r="AA22" s="1337"/>
      <c r="AB22" s="1337"/>
      <c r="AC22" s="1337"/>
      <c r="AD22" s="1337"/>
      <c r="AE22" s="1337"/>
      <c r="AF22" s="1337"/>
      <c r="AG22" s="544" t="s">
        <v>618</v>
      </c>
    </row>
    <row r="23" spans="1:37" ht="20.05" customHeight="1">
      <c r="A23" s="1301"/>
      <c r="B23" s="1301"/>
      <c r="C23" s="1301"/>
      <c r="D23" s="1301"/>
      <c r="E23" s="1301">
        <v>1</v>
      </c>
      <c r="F23" s="950"/>
      <c r="G23" s="959"/>
      <c r="H23" s="960"/>
      <c r="I23" s="961"/>
      <c r="J23" s="951"/>
      <c r="K23" s="1236"/>
      <c r="L23" s="1340" t="str">
        <f>mergeValue(A23) &amp;"."&amp; mergeValue(B23)&amp;"."&amp; mergeValue(C23)&amp;"."&amp; mergeValue(D23)&amp;"."&amp; mergeValue(E23)</f>
        <v>1.1.1.1.1</v>
      </c>
      <c r="M23" s="1341"/>
      <c r="N23" s="1282" t="s">
        <v>81</v>
      </c>
      <c r="O23" s="1347"/>
      <c r="P23" s="1345">
        <v>1</v>
      </c>
      <c r="Q23" s="1338"/>
      <c r="R23" s="1282" t="s">
        <v>81</v>
      </c>
      <c r="S23" s="1347"/>
      <c r="T23" s="1345">
        <v>1</v>
      </c>
      <c r="U23" s="1338"/>
      <c r="V23" s="1282" t="s">
        <v>81</v>
      </c>
      <c r="W23" s="525"/>
      <c r="X23" s="503">
        <v>1</v>
      </c>
      <c r="Y23" s="1036"/>
      <c r="Z23" s="632"/>
      <c r="AA23" s="632"/>
      <c r="AB23" s="1280"/>
      <c r="AC23" s="1282" t="s">
        <v>80</v>
      </c>
      <c r="AD23" s="1280"/>
      <c r="AE23" s="1282" t="s">
        <v>81</v>
      </c>
      <c r="AF23" s="541"/>
      <c r="AG23" s="1342" t="s">
        <v>617</v>
      </c>
      <c r="AH23" s="464" t="str">
        <f>strCheckDate(Z24:AF24)</f>
        <v/>
      </c>
      <c r="AI23" s="468" t="str">
        <f>IF(AND(COUNTIF(AJ18:AJ27,AJ23)&gt;1,AJ23&lt;&gt;""),"ErrUnique:HasDoubleConn","")</f>
        <v/>
      </c>
      <c r="AJ23" s="468"/>
      <c r="AK23" s="468"/>
    </row>
    <row r="24" spans="1:37" ht="20.05" customHeight="1">
      <c r="A24" s="1301"/>
      <c r="B24" s="1301"/>
      <c r="C24" s="1301"/>
      <c r="D24" s="1301"/>
      <c r="E24" s="1301"/>
      <c r="F24" s="950"/>
      <c r="G24" s="959"/>
      <c r="H24" s="960"/>
      <c r="I24" s="961"/>
      <c r="J24" s="951"/>
      <c r="K24" s="1236"/>
      <c r="L24" s="1340"/>
      <c r="M24" s="1341"/>
      <c r="N24" s="1282"/>
      <c r="O24" s="1347"/>
      <c r="P24" s="1345"/>
      <c r="Q24" s="1346"/>
      <c r="R24" s="1282"/>
      <c r="S24" s="1347"/>
      <c r="T24" s="1345"/>
      <c r="U24" s="1339"/>
      <c r="V24" s="1282"/>
      <c r="W24" s="564"/>
      <c r="X24" s="529"/>
      <c r="Y24" s="529"/>
      <c r="Z24" s="535"/>
      <c r="AA24" s="566" t="str">
        <f>AB23 &amp; "-" &amp; AD23</f>
        <v>-</v>
      </c>
      <c r="AB24" s="1281"/>
      <c r="AC24" s="1282"/>
      <c r="AD24" s="1281"/>
      <c r="AE24" s="1282"/>
      <c r="AF24" s="633"/>
      <c r="AG24" s="1343"/>
      <c r="AI24" s="468"/>
      <c r="AJ24" s="468"/>
      <c r="AK24" s="468"/>
    </row>
    <row r="25" spans="1:37" ht="20.05" customHeight="1">
      <c r="A25" s="1301"/>
      <c r="B25" s="1301"/>
      <c r="C25" s="1301"/>
      <c r="D25" s="1301"/>
      <c r="E25" s="1301"/>
      <c r="F25" s="950"/>
      <c r="G25" s="959"/>
      <c r="H25" s="960"/>
      <c r="I25" s="961"/>
      <c r="J25" s="951"/>
      <c r="K25" s="1236"/>
      <c r="L25" s="1340"/>
      <c r="M25" s="1341"/>
      <c r="N25" s="1282"/>
      <c r="O25" s="1347"/>
      <c r="P25" s="1345"/>
      <c r="Q25" s="1339"/>
      <c r="R25" s="1282"/>
      <c r="S25" s="565"/>
      <c r="T25" s="522"/>
      <c r="U25" s="529"/>
      <c r="V25" s="534"/>
      <c r="W25" s="534"/>
      <c r="X25" s="534"/>
      <c r="Y25" s="534"/>
      <c r="Z25" s="535"/>
      <c r="AA25" s="535"/>
      <c r="AB25" s="536"/>
      <c r="AC25" s="528"/>
      <c r="AD25" s="528"/>
      <c r="AE25" s="536"/>
      <c r="AF25" s="528"/>
      <c r="AG25" s="1343"/>
      <c r="AI25" s="468"/>
      <c r="AJ25" s="468"/>
      <c r="AK25" s="468"/>
    </row>
    <row r="26" spans="1:37" ht="20.05" customHeight="1">
      <c r="A26" s="1301"/>
      <c r="B26" s="1301"/>
      <c r="C26" s="1301"/>
      <c r="D26" s="1301"/>
      <c r="E26" s="1301"/>
      <c r="F26" s="950"/>
      <c r="G26" s="959"/>
      <c r="H26" s="960"/>
      <c r="I26" s="961"/>
      <c r="J26" s="951"/>
      <c r="K26" s="1236"/>
      <c r="L26" s="1340"/>
      <c r="M26" s="1341"/>
      <c r="N26" s="1282"/>
      <c r="O26" s="537"/>
      <c r="P26" s="539"/>
      <c r="Q26" s="538"/>
      <c r="R26" s="534"/>
      <c r="S26" s="534"/>
      <c r="T26" s="534"/>
      <c r="U26" s="534"/>
      <c r="V26" s="534"/>
      <c r="W26" s="534"/>
      <c r="X26" s="534"/>
      <c r="Y26" s="534"/>
      <c r="Z26" s="535"/>
      <c r="AA26" s="535"/>
      <c r="AB26" s="536"/>
      <c r="AC26" s="528"/>
      <c r="AD26" s="528"/>
      <c r="AE26" s="536"/>
      <c r="AF26" s="528"/>
      <c r="AG26" s="1343"/>
      <c r="AI26" s="468"/>
      <c r="AJ26" s="468"/>
      <c r="AK26" s="468"/>
    </row>
    <row r="27" spans="1:37" s="439" customFormat="1" ht="14.95" customHeight="1">
      <c r="A27" s="1301"/>
      <c r="B27" s="1301"/>
      <c r="C27" s="1301"/>
      <c r="D27" s="1301"/>
      <c r="E27" s="958"/>
      <c r="F27" s="952"/>
      <c r="G27" s="954"/>
      <c r="H27" s="952"/>
      <c r="I27" s="961"/>
      <c r="J27" s="951"/>
      <c r="K27" s="945"/>
      <c r="L27" s="502"/>
      <c r="M27" s="515" t="s">
        <v>4</v>
      </c>
      <c r="N27" s="515"/>
      <c r="O27" s="515"/>
      <c r="P27" s="515"/>
      <c r="Q27" s="515"/>
      <c r="R27" s="515"/>
      <c r="S27" s="515"/>
      <c r="T27" s="515"/>
      <c r="U27" s="515"/>
      <c r="V27" s="515"/>
      <c r="W27" s="515"/>
      <c r="X27" s="515"/>
      <c r="Y27" s="515"/>
      <c r="Z27" s="515"/>
      <c r="AA27" s="515"/>
      <c r="AB27" s="515"/>
      <c r="AC27" s="515"/>
      <c r="AD27" s="515"/>
      <c r="AE27" s="515"/>
      <c r="AF27" s="515"/>
      <c r="AG27" s="1344"/>
      <c r="AH27" s="465"/>
      <c r="AI27" s="465"/>
      <c r="AJ27" s="201"/>
      <c r="AK27" s="201"/>
    </row>
    <row r="28" spans="1:37" s="439" customFormat="1" ht="14.95" customHeight="1">
      <c r="A28" s="1301"/>
      <c r="B28" s="1301"/>
      <c r="C28" s="1301"/>
      <c r="D28" s="958"/>
      <c r="E28" s="958"/>
      <c r="F28" s="952"/>
      <c r="G28" s="959"/>
      <c r="H28" s="952"/>
      <c r="I28" s="945"/>
      <c r="J28" s="936"/>
      <c r="K28" s="945"/>
      <c r="L28" s="502"/>
      <c r="M28" s="514" t="s">
        <v>15</v>
      </c>
      <c r="N28" s="514"/>
      <c r="O28" s="514"/>
      <c r="P28" s="514"/>
      <c r="Q28" s="514"/>
      <c r="R28" s="514"/>
      <c r="S28" s="514"/>
      <c r="T28" s="514"/>
      <c r="U28" s="514"/>
      <c r="V28" s="514"/>
      <c r="W28" s="514"/>
      <c r="X28" s="514"/>
      <c r="Y28" s="514"/>
      <c r="Z28" s="514"/>
      <c r="AA28" s="514"/>
      <c r="AB28" s="514"/>
      <c r="AC28" s="514"/>
      <c r="AD28" s="514"/>
      <c r="AE28" s="514"/>
      <c r="AF28" s="528"/>
      <c r="AG28" s="524"/>
      <c r="AH28" s="465"/>
      <c r="AI28" s="465"/>
      <c r="AJ28" s="201"/>
      <c r="AK28" s="201"/>
    </row>
    <row r="29" spans="1:37" s="439" customFormat="1" ht="14.95" customHeight="1">
      <c r="A29" s="1301"/>
      <c r="B29" s="1301"/>
      <c r="C29" s="958"/>
      <c r="D29" s="958"/>
      <c r="E29" s="958"/>
      <c r="F29" s="952"/>
      <c r="G29" s="959"/>
      <c r="H29" s="952"/>
      <c r="I29" s="945"/>
      <c r="J29" s="936"/>
      <c r="K29" s="945"/>
      <c r="L29" s="502"/>
      <c r="M29" s="513" t="s">
        <v>16</v>
      </c>
      <c r="N29" s="513"/>
      <c r="O29" s="513"/>
      <c r="P29" s="513"/>
      <c r="Q29" s="513"/>
      <c r="R29" s="513"/>
      <c r="S29" s="513"/>
      <c r="T29" s="513"/>
      <c r="U29" s="513"/>
      <c r="V29" s="513"/>
      <c r="W29" s="513"/>
      <c r="X29" s="513"/>
      <c r="Y29" s="513"/>
      <c r="Z29" s="509"/>
      <c r="AA29" s="509"/>
      <c r="AB29" s="536"/>
      <c r="AC29" s="528"/>
      <c r="AD29" s="527"/>
      <c r="AE29" s="513"/>
      <c r="AF29" s="528"/>
      <c r="AG29" s="524"/>
      <c r="AH29" s="465"/>
      <c r="AI29" s="465"/>
      <c r="AJ29" s="465"/>
      <c r="AK29" s="465"/>
    </row>
    <row r="30" spans="1:37" s="439" customFormat="1" ht="14.95" customHeight="1">
      <c r="A30" s="1301"/>
      <c r="B30" s="958"/>
      <c r="C30" s="958"/>
      <c r="D30" s="958"/>
      <c r="E30" s="958"/>
      <c r="F30" s="952"/>
      <c r="G30" s="959"/>
      <c r="H30" s="952"/>
      <c r="I30" s="945"/>
      <c r="J30" s="936"/>
      <c r="K30" s="945"/>
      <c r="L30" s="502"/>
      <c r="M30" s="522" t="s">
        <v>17</v>
      </c>
      <c r="N30" s="522"/>
      <c r="O30" s="522"/>
      <c r="P30" s="522"/>
      <c r="Q30" s="522"/>
      <c r="R30" s="522"/>
      <c r="S30" s="522"/>
      <c r="T30" s="522"/>
      <c r="U30" s="522"/>
      <c r="V30" s="522"/>
      <c r="W30" s="522"/>
      <c r="X30" s="522"/>
      <c r="Y30" s="522"/>
      <c r="Z30" s="509"/>
      <c r="AA30" s="509"/>
      <c r="AB30" s="536"/>
      <c r="AC30" s="528"/>
      <c r="AD30" s="527"/>
      <c r="AE30" s="513"/>
      <c r="AF30" s="528"/>
      <c r="AG30" s="524"/>
      <c r="AH30" s="465"/>
      <c r="AI30" s="465"/>
      <c r="AJ30" s="465"/>
      <c r="AK30" s="465"/>
    </row>
    <row r="31" spans="1:37" s="439" customFormat="1" ht="14.95" customHeight="1">
      <c r="A31" s="931"/>
      <c r="B31" s="931"/>
      <c r="C31" s="931"/>
      <c r="D31" s="931"/>
      <c r="E31" s="931"/>
      <c r="F31" s="931"/>
      <c r="G31" s="944"/>
      <c r="H31" s="945"/>
      <c r="I31" s="935"/>
      <c r="J31" s="936"/>
      <c r="K31" s="931"/>
      <c r="L31" s="502"/>
      <c r="M31" s="529" t="s">
        <v>303</v>
      </c>
      <c r="N31" s="529"/>
      <c r="O31" s="529"/>
      <c r="P31" s="529"/>
      <c r="Q31" s="529"/>
      <c r="R31" s="529"/>
      <c r="S31" s="529"/>
      <c r="T31" s="529"/>
      <c r="U31" s="529"/>
      <c r="V31" s="529"/>
      <c r="W31" s="529"/>
      <c r="X31" s="529"/>
      <c r="Y31" s="529"/>
      <c r="Z31" s="509"/>
      <c r="AA31" s="509"/>
      <c r="AB31" s="536"/>
      <c r="AC31" s="528"/>
      <c r="AD31" s="527"/>
      <c r="AE31" s="513"/>
      <c r="AF31" s="528"/>
      <c r="AG31" s="524"/>
      <c r="AH31" s="465"/>
      <c r="AI31" s="465"/>
      <c r="AJ31" s="465"/>
      <c r="AK31" s="465"/>
    </row>
    <row r="33" spans="12:37" ht="102.1" customHeight="1">
      <c r="L33" s="1">
        <v>1</v>
      </c>
      <c r="M33" s="1273" t="s">
        <v>742</v>
      </c>
      <c r="N33" s="1273"/>
      <c r="O33" s="1273"/>
      <c r="P33" s="1273"/>
      <c r="Q33" s="1273"/>
      <c r="R33" s="1273"/>
      <c r="S33" s="1273"/>
      <c r="T33" s="1273"/>
      <c r="U33" s="1273"/>
      <c r="V33" s="1273"/>
      <c r="W33" s="1273"/>
      <c r="X33" s="1273"/>
      <c r="Y33" s="1273"/>
      <c r="Z33" s="1273"/>
      <c r="AA33" s="1273"/>
      <c r="AB33" s="1273"/>
      <c r="AC33" s="1273"/>
      <c r="AD33" s="1273"/>
      <c r="AE33" s="1273"/>
      <c r="AF33" s="1273"/>
      <c r="AG33" s="1273"/>
      <c r="AH33" s="470"/>
      <c r="AI33" s="470"/>
      <c r="AJ33" s="470"/>
      <c r="AK33" s="470"/>
    </row>
    <row r="34" spans="12:37" ht="14.3" customHeight="1">
      <c r="L34" s="477"/>
      <c r="M34" s="478"/>
      <c r="N34" s="478"/>
      <c r="O34" s="478"/>
      <c r="P34" s="478"/>
      <c r="Q34" s="478"/>
      <c r="R34" s="478"/>
      <c r="S34" s="478"/>
      <c r="T34" s="478"/>
      <c r="U34" s="478"/>
      <c r="V34" s="478"/>
      <c r="W34" s="478"/>
      <c r="X34" s="478"/>
      <c r="Y34" s="478"/>
      <c r="Z34" s="481"/>
      <c r="AA34" s="481"/>
      <c r="AB34" s="481"/>
      <c r="AC34" s="481"/>
      <c r="AD34" s="481"/>
      <c r="AE34" s="481"/>
      <c r="AF34" s="481"/>
      <c r="AG34" s="481"/>
      <c r="AH34" s="482"/>
      <c r="AI34" s="482"/>
      <c r="AJ34" s="482"/>
      <c r="AK34" s="482"/>
    </row>
  </sheetData>
  <sheetProtection password="FA9C" sheet="1" objects="1" scenarios="1" formatColumns="0" formatRows="0"/>
  <dataConsolidate leftLabels="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3.6"/>
  <cols>
    <col min="1" max="1" width="3.7109375" style="203" hidden="1" customWidth="1"/>
    <col min="2" max="4" width="3.7109375" style="190" hidden="1" customWidth="1"/>
    <col min="5" max="5" width="3.7109375" style="81" customWidth="1"/>
    <col min="6" max="6" width="9.7109375" style="35" customWidth="1"/>
    <col min="7" max="7" width="37.7109375" style="35" customWidth="1"/>
    <col min="8" max="8" width="66.85546875" style="35" customWidth="1"/>
    <col min="9" max="9" width="115.7109375" style="35" customWidth="1"/>
    <col min="10" max="11" width="10.5703125" style="190"/>
    <col min="12" max="12" width="11.140625" style="190" customWidth="1"/>
    <col min="13" max="20" width="10.5703125" style="190"/>
    <col min="21" max="16384" width="10.5703125" style="35"/>
  </cols>
  <sheetData>
    <row r="1" spans="1:20" ht="3.1" customHeight="1">
      <c r="A1" s="203" t="s">
        <v>202</v>
      </c>
    </row>
    <row r="2" spans="1:20" ht="23.1">
      <c r="F2" s="1274" t="s">
        <v>465</v>
      </c>
      <c r="G2" s="1275"/>
      <c r="H2" s="1276"/>
      <c r="I2" s="402"/>
    </row>
    <row r="3" spans="1:20" ht="3.1" customHeight="1"/>
    <row r="4" spans="1:20" s="179" customFormat="1" ht="11.55">
      <c r="A4" s="202"/>
      <c r="B4" s="202"/>
      <c r="C4" s="202"/>
      <c r="D4" s="202"/>
      <c r="F4" s="1232" t="s">
        <v>440</v>
      </c>
      <c r="G4" s="1232"/>
      <c r="H4" s="1232"/>
      <c r="I4" s="1277" t="s">
        <v>441</v>
      </c>
      <c r="J4" s="202"/>
      <c r="K4" s="202"/>
      <c r="L4" s="202"/>
      <c r="M4" s="202"/>
      <c r="N4" s="202"/>
      <c r="O4" s="202"/>
      <c r="P4" s="202"/>
      <c r="Q4" s="202"/>
      <c r="R4" s="202"/>
      <c r="S4" s="202"/>
      <c r="T4" s="202"/>
    </row>
    <row r="5" spans="1:20" s="179" customFormat="1" ht="11.25" customHeight="1">
      <c r="A5" s="202"/>
      <c r="B5" s="202"/>
      <c r="C5" s="202"/>
      <c r="D5" s="202"/>
      <c r="F5" s="295" t="s">
        <v>87</v>
      </c>
      <c r="G5" s="310" t="s">
        <v>443</v>
      </c>
      <c r="H5" s="294" t="s">
        <v>434</v>
      </c>
      <c r="I5" s="1277"/>
      <c r="J5" s="202"/>
      <c r="K5" s="202"/>
      <c r="L5" s="202"/>
      <c r="M5" s="202"/>
      <c r="N5" s="202"/>
      <c r="O5" s="202"/>
      <c r="P5" s="202"/>
      <c r="Q5" s="202"/>
      <c r="R5" s="202"/>
      <c r="S5" s="202"/>
      <c r="T5" s="202"/>
    </row>
    <row r="6" spans="1:20" s="179" customFormat="1" ht="12.1" customHeight="1">
      <c r="A6" s="202"/>
      <c r="B6" s="202"/>
      <c r="C6" s="202"/>
      <c r="D6" s="202"/>
      <c r="F6" s="296" t="s">
        <v>88</v>
      </c>
      <c r="G6" s="298">
        <v>2</v>
      </c>
      <c r="H6" s="299">
        <v>3</v>
      </c>
      <c r="I6" s="297">
        <v>4</v>
      </c>
      <c r="J6" s="202">
        <v>4</v>
      </c>
      <c r="K6" s="202"/>
      <c r="L6" s="202"/>
      <c r="M6" s="202"/>
      <c r="N6" s="202"/>
      <c r="O6" s="202"/>
      <c r="P6" s="202"/>
      <c r="Q6" s="202"/>
      <c r="R6" s="202"/>
      <c r="S6" s="202"/>
      <c r="T6" s="202"/>
    </row>
    <row r="7" spans="1:20" s="179" customFormat="1" ht="19.05">
      <c r="A7" s="202"/>
      <c r="B7" s="202"/>
      <c r="C7" s="202"/>
      <c r="D7" s="202"/>
      <c r="F7" s="309">
        <v>1</v>
      </c>
      <c r="G7" s="385" t="s">
        <v>466</v>
      </c>
      <c r="H7" s="293" t="str">
        <f>IF(dateCh="","",dateCh)</f>
        <v>02.05.2023</v>
      </c>
      <c r="I7" s="184" t="s">
        <v>467</v>
      </c>
      <c r="J7" s="308"/>
      <c r="K7" s="202"/>
      <c r="L7" s="202"/>
      <c r="M7" s="202"/>
      <c r="N7" s="202"/>
      <c r="O7" s="202"/>
      <c r="P7" s="202"/>
      <c r="Q7" s="202"/>
      <c r="R7" s="202"/>
      <c r="S7" s="202"/>
      <c r="T7" s="202"/>
    </row>
    <row r="8" spans="1:20" s="179" customFormat="1" ht="46.2">
      <c r="A8" s="1278">
        <v>1</v>
      </c>
      <c r="B8" s="202"/>
      <c r="C8" s="202"/>
      <c r="D8" s="202"/>
      <c r="F8" s="309" t="str">
        <f>"2." &amp;mergeValue(A8)</f>
        <v>2.1</v>
      </c>
      <c r="G8" s="385" t="s">
        <v>468</v>
      </c>
      <c r="H8" s="293"/>
      <c r="I8" s="184" t="s">
        <v>563</v>
      </c>
      <c r="J8" s="308"/>
      <c r="K8" s="202"/>
      <c r="L8" s="202"/>
      <c r="M8" s="202"/>
      <c r="N8" s="202"/>
      <c r="O8" s="202"/>
      <c r="P8" s="202"/>
      <c r="Q8" s="202"/>
      <c r="R8" s="202"/>
      <c r="S8" s="202"/>
      <c r="T8" s="202"/>
    </row>
    <row r="9" spans="1:20" s="179" customFormat="1" ht="23.1">
      <c r="A9" s="1278"/>
      <c r="B9" s="202"/>
      <c r="C9" s="202"/>
      <c r="D9" s="202"/>
      <c r="F9" s="309" t="str">
        <f>"3." &amp;mergeValue(A9)</f>
        <v>3.1</v>
      </c>
      <c r="G9" s="385" t="s">
        <v>469</v>
      </c>
      <c r="H9" s="293"/>
      <c r="I9" s="184" t="s">
        <v>561</v>
      </c>
      <c r="J9" s="308"/>
      <c r="K9" s="202"/>
      <c r="L9" s="202"/>
      <c r="M9" s="202"/>
      <c r="N9" s="202"/>
      <c r="O9" s="202"/>
      <c r="P9" s="202"/>
      <c r="Q9" s="202"/>
      <c r="R9" s="202"/>
      <c r="S9" s="202"/>
      <c r="T9" s="202"/>
    </row>
    <row r="10" spans="1:20" s="179" customFormat="1" ht="23.1">
      <c r="A10" s="1278"/>
      <c r="B10" s="202"/>
      <c r="C10" s="202"/>
      <c r="D10" s="202"/>
      <c r="F10" s="309" t="str">
        <f>"4."&amp;mergeValue(A10)</f>
        <v>4.1</v>
      </c>
      <c r="G10" s="385" t="s">
        <v>470</v>
      </c>
      <c r="H10" s="294" t="s">
        <v>444</v>
      </c>
      <c r="I10" s="184"/>
      <c r="J10" s="308"/>
      <c r="K10" s="202"/>
      <c r="L10" s="202"/>
      <c r="M10" s="202"/>
      <c r="N10" s="202"/>
      <c r="O10" s="202"/>
      <c r="P10" s="202"/>
      <c r="Q10" s="202"/>
      <c r="R10" s="202"/>
      <c r="S10" s="202"/>
      <c r="T10" s="202"/>
    </row>
    <row r="11" spans="1:20" s="179" customFormat="1" ht="19.05">
      <c r="A11" s="1278"/>
      <c r="B11" s="1278">
        <v>1</v>
      </c>
      <c r="C11" s="317"/>
      <c r="D11" s="317"/>
      <c r="F11" s="309" t="str">
        <f>"4."&amp;mergeValue(A11) &amp;"."&amp;mergeValue(B11)</f>
        <v>4.1.1</v>
      </c>
      <c r="G11" s="300" t="s">
        <v>565</v>
      </c>
      <c r="H11" s="293" t="str">
        <f>IF(region_name="","",region_name)</f>
        <v>Курганская область</v>
      </c>
      <c r="I11" s="184" t="s">
        <v>473</v>
      </c>
      <c r="J11" s="308"/>
      <c r="K11" s="202"/>
      <c r="L11" s="202"/>
      <c r="M11" s="202"/>
      <c r="N11" s="202"/>
      <c r="O11" s="202"/>
      <c r="P11" s="202"/>
      <c r="Q11" s="202"/>
      <c r="R11" s="202"/>
      <c r="S11" s="202"/>
      <c r="T11" s="202"/>
    </row>
    <row r="12" spans="1:20" s="179" customFormat="1" ht="23.1">
      <c r="A12" s="1278"/>
      <c r="B12" s="1278"/>
      <c r="C12" s="1278">
        <v>1</v>
      </c>
      <c r="D12" s="317"/>
      <c r="F12" s="309" t="str">
        <f>"4."&amp;mergeValue(A12) &amp;"."&amp;mergeValue(B12)&amp;"."&amp;mergeValue(C12)</f>
        <v>4.1.1.1</v>
      </c>
      <c r="G12" s="314" t="s">
        <v>471</v>
      </c>
      <c r="H12" s="293"/>
      <c r="I12" s="184" t="s">
        <v>474</v>
      </c>
      <c r="J12" s="308"/>
      <c r="K12" s="202"/>
      <c r="L12" s="202"/>
      <c r="M12" s="202"/>
      <c r="N12" s="202"/>
      <c r="O12" s="202"/>
      <c r="P12" s="202"/>
      <c r="Q12" s="202"/>
      <c r="R12" s="202"/>
      <c r="S12" s="202"/>
      <c r="T12" s="202"/>
    </row>
    <row r="13" spans="1:20" s="179" customFormat="1" ht="39.1" customHeight="1">
      <c r="A13" s="1278"/>
      <c r="B13" s="1278"/>
      <c r="C13" s="1278"/>
      <c r="D13" s="317">
        <v>1</v>
      </c>
      <c r="F13" s="309" t="str">
        <f>"4."&amp;mergeValue(A13) &amp;"."&amp;mergeValue(B13)&amp;"."&amp;mergeValue(C13)&amp;"."&amp;mergeValue(D13)</f>
        <v>4.1.1.1.1</v>
      </c>
      <c r="G13" s="388" t="s">
        <v>472</v>
      </c>
      <c r="H13" s="293"/>
      <c r="I13" s="1316" t="s">
        <v>564</v>
      </c>
      <c r="J13" s="308"/>
      <c r="K13" s="202"/>
      <c r="L13" s="202"/>
      <c r="M13" s="202"/>
      <c r="N13" s="202"/>
      <c r="O13" s="202"/>
      <c r="P13" s="202"/>
      <c r="Q13" s="202"/>
      <c r="R13" s="202"/>
      <c r="S13" s="202"/>
      <c r="T13" s="202"/>
    </row>
    <row r="14" spans="1:20" s="179" customFormat="1" ht="19.05">
      <c r="A14" s="1278"/>
      <c r="B14" s="1278"/>
      <c r="C14" s="1278"/>
      <c r="D14" s="317"/>
      <c r="F14" s="311"/>
      <c r="G14" s="140" t="s">
        <v>3</v>
      </c>
      <c r="H14" s="316"/>
      <c r="I14" s="1316"/>
      <c r="J14" s="308"/>
      <c r="K14" s="202"/>
      <c r="L14" s="202"/>
      <c r="M14" s="202"/>
      <c r="N14" s="202"/>
      <c r="O14" s="202"/>
      <c r="P14" s="202"/>
      <c r="Q14" s="202"/>
      <c r="R14" s="202"/>
      <c r="S14" s="202"/>
      <c r="T14" s="202"/>
    </row>
    <row r="15" spans="1:20" s="179" customFormat="1" ht="19.05">
      <c r="A15" s="1278"/>
      <c r="B15" s="1278"/>
      <c r="C15" s="317"/>
      <c r="D15" s="317"/>
      <c r="F15" s="389"/>
      <c r="G15" s="183" t="s">
        <v>396</v>
      </c>
      <c r="H15" s="390"/>
      <c r="I15" s="391"/>
      <c r="J15" s="308"/>
      <c r="K15" s="202"/>
      <c r="L15" s="202"/>
      <c r="M15" s="202"/>
      <c r="N15" s="202"/>
      <c r="O15" s="202"/>
      <c r="P15" s="202"/>
      <c r="Q15" s="202"/>
      <c r="R15" s="202"/>
      <c r="S15" s="202"/>
      <c r="T15" s="202"/>
    </row>
    <row r="16" spans="1:20" s="179" customFormat="1" ht="19.05">
      <c r="A16" s="1278"/>
      <c r="B16" s="202"/>
      <c r="C16" s="202"/>
      <c r="D16" s="202"/>
      <c r="F16" s="311"/>
      <c r="G16" s="145" t="s">
        <v>478</v>
      </c>
      <c r="H16" s="312"/>
      <c r="I16" s="313"/>
      <c r="J16" s="308"/>
      <c r="K16" s="202"/>
      <c r="L16" s="202"/>
      <c r="M16" s="202"/>
      <c r="N16" s="202"/>
      <c r="O16" s="202"/>
      <c r="P16" s="202"/>
      <c r="Q16" s="202"/>
      <c r="R16" s="202"/>
      <c r="S16" s="202"/>
      <c r="T16" s="202"/>
    </row>
    <row r="17" spans="1:20" s="179" customFormat="1" ht="19.05">
      <c r="A17" s="202"/>
      <c r="B17" s="202"/>
      <c r="C17" s="202"/>
      <c r="D17" s="202"/>
      <c r="F17" s="311"/>
      <c r="G17" s="155" t="s">
        <v>477</v>
      </c>
      <c r="H17" s="312"/>
      <c r="I17" s="313"/>
      <c r="J17" s="308"/>
      <c r="K17" s="202"/>
      <c r="L17" s="202"/>
      <c r="M17" s="202"/>
      <c r="N17" s="202"/>
      <c r="O17" s="202"/>
      <c r="P17" s="202"/>
      <c r="Q17" s="202"/>
      <c r="R17" s="202"/>
      <c r="S17" s="202"/>
      <c r="T17" s="202"/>
    </row>
    <row r="18" spans="1:20" s="302" customFormat="1" ht="3.1" customHeight="1">
      <c r="A18" s="303"/>
      <c r="B18" s="303"/>
      <c r="C18" s="303"/>
      <c r="D18" s="303"/>
      <c r="F18" s="318"/>
      <c r="G18" s="319"/>
      <c r="H18" s="320"/>
      <c r="I18" s="321"/>
      <c r="J18" s="303"/>
      <c r="K18" s="303"/>
      <c r="L18" s="303"/>
      <c r="M18" s="303"/>
      <c r="N18" s="303"/>
      <c r="O18" s="303"/>
      <c r="P18" s="303"/>
      <c r="Q18" s="303"/>
      <c r="R18" s="303"/>
      <c r="S18" s="303"/>
      <c r="T18" s="303"/>
    </row>
    <row r="19" spans="1:20" s="302" customFormat="1" ht="14.95" customHeight="1">
      <c r="A19" s="303"/>
      <c r="B19" s="303"/>
      <c r="C19" s="303"/>
      <c r="D19" s="303"/>
      <c r="F19" s="301"/>
      <c r="G19" s="1273" t="s">
        <v>566</v>
      </c>
      <c r="H19" s="1273"/>
      <c r="I19" s="214"/>
      <c r="J19" s="303"/>
      <c r="K19" s="303"/>
      <c r="L19" s="303"/>
      <c r="M19" s="303"/>
      <c r="N19" s="303"/>
      <c r="O19" s="303"/>
      <c r="P19" s="303"/>
      <c r="Q19" s="303"/>
      <c r="R19" s="303"/>
      <c r="S19" s="303"/>
      <c r="T19" s="303"/>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0"/>
  <sheetViews>
    <sheetView showGridLines="0" zoomScaleNormal="100" workbookViewId="0"/>
  </sheetViews>
  <sheetFormatPr defaultRowHeight="11.55"/>
  <cols>
    <col min="1" max="1" width="30.7109375" style="12" customWidth="1"/>
    <col min="2" max="2" width="80.7109375" style="12" customWidth="1"/>
    <col min="3" max="3" width="30.7109375" style="12" customWidth="1"/>
    <col min="4" max="16384" width="9.140625" style="11"/>
  </cols>
  <sheetData>
    <row r="1" spans="1:4" ht="23.95" customHeight="1">
      <c r="A1" s="107" t="s">
        <v>66</v>
      </c>
      <c r="B1" s="107" t="s">
        <v>67</v>
      </c>
      <c r="C1" s="107" t="s">
        <v>68</v>
      </c>
      <c r="D1" s="10"/>
    </row>
    <row r="2" spans="1:4">
      <c r="A2" s="1188">
        <v>45048.476504629631</v>
      </c>
      <c r="B2" s="12" t="s">
        <v>755</v>
      </c>
      <c r="C2" s="12" t="s">
        <v>434</v>
      </c>
    </row>
    <row r="3" spans="1:4">
      <c r="A3" s="1188">
        <v>45048.476747685185</v>
      </c>
      <c r="B3" s="12" t="s">
        <v>755</v>
      </c>
      <c r="C3" s="12" t="s">
        <v>434</v>
      </c>
    </row>
    <row r="4" spans="1:4">
      <c r="A4" s="1188">
        <v>45048.476759259262</v>
      </c>
      <c r="B4" s="12" t="s">
        <v>930</v>
      </c>
      <c r="C4" s="12" t="s">
        <v>434</v>
      </c>
    </row>
    <row r="5" spans="1:4">
      <c r="A5" s="1188">
        <v>45048.477870370371</v>
      </c>
      <c r="B5" s="12" t="s">
        <v>755</v>
      </c>
      <c r="C5" s="12" t="s">
        <v>434</v>
      </c>
    </row>
    <row r="6" spans="1:4">
      <c r="A6" s="1188">
        <v>45048.477881944447</v>
      </c>
      <c r="B6" s="12" t="s">
        <v>930</v>
      </c>
      <c r="C6" s="12" t="s">
        <v>434</v>
      </c>
    </row>
    <row r="7" spans="1:4">
      <c r="A7" s="1188">
        <v>45048.486134259256</v>
      </c>
      <c r="B7" s="12" t="s">
        <v>755</v>
      </c>
      <c r="C7" s="12" t="s">
        <v>434</v>
      </c>
    </row>
    <row r="8" spans="1:4">
      <c r="A8" s="1188">
        <v>45048.486145833333</v>
      </c>
      <c r="B8" s="12" t="s">
        <v>930</v>
      </c>
      <c r="C8" s="12" t="s">
        <v>434</v>
      </c>
    </row>
    <row r="9" spans="1:4">
      <c r="A9" s="1188">
        <v>45048.598657407405</v>
      </c>
      <c r="B9" s="12" t="s">
        <v>755</v>
      </c>
      <c r="C9" s="12" t="s">
        <v>434</v>
      </c>
    </row>
    <row r="10" spans="1:4">
      <c r="A10" s="1188">
        <v>45048.642314814817</v>
      </c>
      <c r="B10" s="12" t="s">
        <v>755</v>
      </c>
      <c r="C10" s="12" t="s">
        <v>434</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3.6"/>
  <cols>
    <col min="1" max="6" width="10.5703125" style="464" hidden="1" customWidth="1"/>
    <col min="7" max="8" width="9.140625" style="470" hidden="1" customWidth="1"/>
    <col min="9" max="9" width="3.7109375" style="447" customWidth="1"/>
    <col min="10" max="11" width="3.7109375" style="446" customWidth="1"/>
    <col min="12" max="12" width="12.7109375" style="440" customWidth="1"/>
    <col min="13" max="13" width="47.42578125" style="440" customWidth="1"/>
    <col min="14" max="14" width="2.7109375" style="440" hidden="1" customWidth="1"/>
    <col min="15" max="18" width="23.7109375" style="440" customWidth="1"/>
    <col min="19" max="19" width="11.7109375" style="440" customWidth="1"/>
    <col min="20" max="20" width="3.7109375" style="440" customWidth="1"/>
    <col min="21" max="21" width="11.7109375" style="440" customWidth="1"/>
    <col min="22" max="22" width="8.5703125" style="440" hidden="1" customWidth="1"/>
    <col min="23" max="23" width="4.7109375" style="440" customWidth="1"/>
    <col min="24" max="24" width="115.7109375" style="440" customWidth="1"/>
    <col min="25" max="25" width="10.5703125" style="950"/>
    <col min="26" max="29" width="10.5703125" style="464"/>
    <col min="30" max="246" width="10.5703125" style="440"/>
    <col min="247" max="254" width="0" style="440" hidden="1" customWidth="1"/>
    <col min="255" max="257" width="3.7109375" style="440" customWidth="1"/>
    <col min="258" max="258" width="12.7109375" style="440" customWidth="1"/>
    <col min="259" max="259" width="47.42578125" style="440" customWidth="1"/>
    <col min="260" max="260" width="0" style="440" hidden="1" customWidth="1"/>
    <col min="261" max="261" width="24.7109375" style="440" customWidth="1"/>
    <col min="262" max="262" width="14.7109375" style="440" customWidth="1"/>
    <col min="263" max="264" width="15.7109375" style="440" customWidth="1"/>
    <col min="265" max="265" width="11.7109375" style="440" customWidth="1"/>
    <col min="266" max="266" width="6.42578125" style="440" bestFit="1" customWidth="1"/>
    <col min="267" max="267" width="11.7109375" style="440" customWidth="1"/>
    <col min="268" max="268" width="0" style="440" hidden="1" customWidth="1"/>
    <col min="269" max="269" width="3.7109375" style="440" customWidth="1"/>
    <col min="270" max="270" width="11.140625" style="440" bestFit="1" customWidth="1"/>
    <col min="271" max="502" width="10.5703125" style="440"/>
    <col min="503" max="510" width="0" style="440" hidden="1" customWidth="1"/>
    <col min="511" max="513" width="3.7109375" style="440" customWidth="1"/>
    <col min="514" max="514" width="12.7109375" style="440" customWidth="1"/>
    <col min="515" max="515" width="47.42578125" style="440" customWidth="1"/>
    <col min="516" max="516" width="0" style="440" hidden="1" customWidth="1"/>
    <col min="517" max="517" width="24.7109375" style="440" customWidth="1"/>
    <col min="518" max="518" width="14.7109375" style="440" customWidth="1"/>
    <col min="519" max="520" width="15.7109375" style="440" customWidth="1"/>
    <col min="521" max="521" width="11.7109375" style="440" customWidth="1"/>
    <col min="522" max="522" width="6.42578125" style="440" bestFit="1" customWidth="1"/>
    <col min="523" max="523" width="11.7109375" style="440" customWidth="1"/>
    <col min="524" max="524" width="0" style="440" hidden="1" customWidth="1"/>
    <col min="525" max="525" width="3.7109375" style="440" customWidth="1"/>
    <col min="526" max="526" width="11.140625" style="440" bestFit="1" customWidth="1"/>
    <col min="527" max="758" width="10.5703125" style="440"/>
    <col min="759" max="766" width="0" style="440" hidden="1" customWidth="1"/>
    <col min="767" max="769" width="3.7109375" style="440" customWidth="1"/>
    <col min="770" max="770" width="12.7109375" style="440" customWidth="1"/>
    <col min="771" max="771" width="47.42578125" style="440" customWidth="1"/>
    <col min="772" max="772" width="0" style="440" hidden="1" customWidth="1"/>
    <col min="773" max="773" width="24.7109375" style="440" customWidth="1"/>
    <col min="774" max="774" width="14.7109375" style="440" customWidth="1"/>
    <col min="775" max="776" width="15.7109375" style="440" customWidth="1"/>
    <col min="777" max="777" width="11.7109375" style="440" customWidth="1"/>
    <col min="778" max="778" width="6.42578125" style="440" bestFit="1" customWidth="1"/>
    <col min="779" max="779" width="11.7109375" style="440" customWidth="1"/>
    <col min="780" max="780" width="0" style="440" hidden="1" customWidth="1"/>
    <col min="781" max="781" width="3.7109375" style="440" customWidth="1"/>
    <col min="782" max="782" width="11.140625" style="440" bestFit="1" customWidth="1"/>
    <col min="783" max="1014" width="10.5703125" style="440"/>
    <col min="1015" max="1022" width="0" style="440" hidden="1" customWidth="1"/>
    <col min="1023" max="1025" width="3.7109375" style="440" customWidth="1"/>
    <col min="1026" max="1026" width="12.7109375" style="440" customWidth="1"/>
    <col min="1027" max="1027" width="47.42578125" style="440" customWidth="1"/>
    <col min="1028" max="1028" width="0" style="440" hidden="1" customWidth="1"/>
    <col min="1029" max="1029" width="24.7109375" style="440" customWidth="1"/>
    <col min="1030" max="1030" width="14.7109375" style="440" customWidth="1"/>
    <col min="1031" max="1032" width="15.7109375" style="440" customWidth="1"/>
    <col min="1033" max="1033" width="11.7109375" style="440" customWidth="1"/>
    <col min="1034" max="1034" width="6.42578125" style="440" bestFit="1" customWidth="1"/>
    <col min="1035" max="1035" width="11.7109375" style="440" customWidth="1"/>
    <col min="1036" max="1036" width="0" style="440" hidden="1" customWidth="1"/>
    <col min="1037" max="1037" width="3.7109375" style="440" customWidth="1"/>
    <col min="1038" max="1038" width="11.140625" style="440" bestFit="1" customWidth="1"/>
    <col min="1039" max="1270" width="10.5703125" style="440"/>
    <col min="1271" max="1278" width="0" style="440" hidden="1" customWidth="1"/>
    <col min="1279" max="1281" width="3.7109375" style="440" customWidth="1"/>
    <col min="1282" max="1282" width="12.7109375" style="440" customWidth="1"/>
    <col min="1283" max="1283" width="47.42578125" style="440" customWidth="1"/>
    <col min="1284" max="1284" width="0" style="440" hidden="1" customWidth="1"/>
    <col min="1285" max="1285" width="24.7109375" style="440" customWidth="1"/>
    <col min="1286" max="1286" width="14.7109375" style="440" customWidth="1"/>
    <col min="1287" max="1288" width="15.7109375" style="440" customWidth="1"/>
    <col min="1289" max="1289" width="11.7109375" style="440" customWidth="1"/>
    <col min="1290" max="1290" width="6.42578125" style="440" bestFit="1" customWidth="1"/>
    <col min="1291" max="1291" width="11.7109375" style="440" customWidth="1"/>
    <col min="1292" max="1292" width="0" style="440" hidden="1" customWidth="1"/>
    <col min="1293" max="1293" width="3.7109375" style="440" customWidth="1"/>
    <col min="1294" max="1294" width="11.140625" style="440" bestFit="1" customWidth="1"/>
    <col min="1295" max="1526" width="10.5703125" style="440"/>
    <col min="1527" max="1534" width="0" style="440" hidden="1" customWidth="1"/>
    <col min="1535" max="1537" width="3.7109375" style="440" customWidth="1"/>
    <col min="1538" max="1538" width="12.7109375" style="440" customWidth="1"/>
    <col min="1539" max="1539" width="47.42578125" style="440" customWidth="1"/>
    <col min="1540" max="1540" width="0" style="440" hidden="1" customWidth="1"/>
    <col min="1541" max="1541" width="24.7109375" style="440" customWidth="1"/>
    <col min="1542" max="1542" width="14.7109375" style="440" customWidth="1"/>
    <col min="1543" max="1544" width="15.7109375" style="440" customWidth="1"/>
    <col min="1545" max="1545" width="11.7109375" style="440" customWidth="1"/>
    <col min="1546" max="1546" width="6.42578125" style="440" bestFit="1" customWidth="1"/>
    <col min="1547" max="1547" width="11.7109375" style="440" customWidth="1"/>
    <col min="1548" max="1548" width="0" style="440" hidden="1" customWidth="1"/>
    <col min="1549" max="1549" width="3.7109375" style="440" customWidth="1"/>
    <col min="1550" max="1550" width="11.140625" style="440" bestFit="1" customWidth="1"/>
    <col min="1551" max="1782" width="10.5703125" style="440"/>
    <col min="1783" max="1790" width="0" style="440" hidden="1" customWidth="1"/>
    <col min="1791" max="1793" width="3.7109375" style="440" customWidth="1"/>
    <col min="1794" max="1794" width="12.7109375" style="440" customWidth="1"/>
    <col min="1795" max="1795" width="47.42578125" style="440" customWidth="1"/>
    <col min="1796" max="1796" width="0" style="440" hidden="1" customWidth="1"/>
    <col min="1797" max="1797" width="24.7109375" style="440" customWidth="1"/>
    <col min="1798" max="1798" width="14.7109375" style="440" customWidth="1"/>
    <col min="1799" max="1800" width="15.7109375" style="440" customWidth="1"/>
    <col min="1801" max="1801" width="11.7109375" style="440" customWidth="1"/>
    <col min="1802" max="1802" width="6.42578125" style="440" bestFit="1" customWidth="1"/>
    <col min="1803" max="1803" width="11.7109375" style="440" customWidth="1"/>
    <col min="1804" max="1804" width="0" style="440" hidden="1" customWidth="1"/>
    <col min="1805" max="1805" width="3.7109375" style="440" customWidth="1"/>
    <col min="1806" max="1806" width="11.140625" style="440" bestFit="1" customWidth="1"/>
    <col min="1807" max="2038" width="10.5703125" style="440"/>
    <col min="2039" max="2046" width="0" style="440" hidden="1" customWidth="1"/>
    <col min="2047" max="2049" width="3.7109375" style="440" customWidth="1"/>
    <col min="2050" max="2050" width="12.7109375" style="440" customWidth="1"/>
    <col min="2051" max="2051" width="47.42578125" style="440" customWidth="1"/>
    <col min="2052" max="2052" width="0" style="440" hidden="1" customWidth="1"/>
    <col min="2053" max="2053" width="24.7109375" style="440" customWidth="1"/>
    <col min="2054" max="2054" width="14.7109375" style="440" customWidth="1"/>
    <col min="2055" max="2056" width="15.7109375" style="440" customWidth="1"/>
    <col min="2057" max="2057" width="11.7109375" style="440" customWidth="1"/>
    <col min="2058" max="2058" width="6.42578125" style="440" bestFit="1" customWidth="1"/>
    <col min="2059" max="2059" width="11.7109375" style="440" customWidth="1"/>
    <col min="2060" max="2060" width="0" style="440" hidden="1" customWidth="1"/>
    <col min="2061" max="2061" width="3.7109375" style="440" customWidth="1"/>
    <col min="2062" max="2062" width="11.140625" style="440" bestFit="1" customWidth="1"/>
    <col min="2063" max="2294" width="10.5703125" style="440"/>
    <col min="2295" max="2302" width="0" style="440" hidden="1" customWidth="1"/>
    <col min="2303" max="2305" width="3.7109375" style="440" customWidth="1"/>
    <col min="2306" max="2306" width="12.7109375" style="440" customWidth="1"/>
    <col min="2307" max="2307" width="47.42578125" style="440" customWidth="1"/>
    <col min="2308" max="2308" width="0" style="440" hidden="1" customWidth="1"/>
    <col min="2309" max="2309" width="24.7109375" style="440" customWidth="1"/>
    <col min="2310" max="2310" width="14.7109375" style="440" customWidth="1"/>
    <col min="2311" max="2312" width="15.7109375" style="440" customWidth="1"/>
    <col min="2313" max="2313" width="11.7109375" style="440" customWidth="1"/>
    <col min="2314" max="2314" width="6.42578125" style="440" bestFit="1" customWidth="1"/>
    <col min="2315" max="2315" width="11.7109375" style="440" customWidth="1"/>
    <col min="2316" max="2316" width="0" style="440" hidden="1" customWidth="1"/>
    <col min="2317" max="2317" width="3.7109375" style="440" customWidth="1"/>
    <col min="2318" max="2318" width="11.140625" style="440" bestFit="1" customWidth="1"/>
    <col min="2319" max="2550" width="10.5703125" style="440"/>
    <col min="2551" max="2558" width="0" style="440" hidden="1" customWidth="1"/>
    <col min="2559" max="2561" width="3.7109375" style="440" customWidth="1"/>
    <col min="2562" max="2562" width="12.7109375" style="440" customWidth="1"/>
    <col min="2563" max="2563" width="47.42578125" style="440" customWidth="1"/>
    <col min="2564" max="2564" width="0" style="440" hidden="1" customWidth="1"/>
    <col min="2565" max="2565" width="24.7109375" style="440" customWidth="1"/>
    <col min="2566" max="2566" width="14.7109375" style="440" customWidth="1"/>
    <col min="2567" max="2568" width="15.7109375" style="440" customWidth="1"/>
    <col min="2569" max="2569" width="11.7109375" style="440" customWidth="1"/>
    <col min="2570" max="2570" width="6.42578125" style="440" bestFit="1" customWidth="1"/>
    <col min="2571" max="2571" width="11.7109375" style="440" customWidth="1"/>
    <col min="2572" max="2572" width="0" style="440" hidden="1" customWidth="1"/>
    <col min="2573" max="2573" width="3.7109375" style="440" customWidth="1"/>
    <col min="2574" max="2574" width="11.140625" style="440" bestFit="1" customWidth="1"/>
    <col min="2575" max="2806" width="10.5703125" style="440"/>
    <col min="2807" max="2814" width="0" style="440" hidden="1" customWidth="1"/>
    <col min="2815" max="2817" width="3.7109375" style="440" customWidth="1"/>
    <col min="2818" max="2818" width="12.7109375" style="440" customWidth="1"/>
    <col min="2819" max="2819" width="47.42578125" style="440" customWidth="1"/>
    <col min="2820" max="2820" width="0" style="440" hidden="1" customWidth="1"/>
    <col min="2821" max="2821" width="24.7109375" style="440" customWidth="1"/>
    <col min="2822" max="2822" width="14.7109375" style="440" customWidth="1"/>
    <col min="2823" max="2824" width="15.7109375" style="440" customWidth="1"/>
    <col min="2825" max="2825" width="11.7109375" style="440" customWidth="1"/>
    <col min="2826" max="2826" width="6.42578125" style="440" bestFit="1" customWidth="1"/>
    <col min="2827" max="2827" width="11.7109375" style="440" customWidth="1"/>
    <col min="2828" max="2828" width="0" style="440" hidden="1" customWidth="1"/>
    <col min="2829" max="2829" width="3.7109375" style="440" customWidth="1"/>
    <col min="2830" max="2830" width="11.140625" style="440" bestFit="1" customWidth="1"/>
    <col min="2831" max="3062" width="10.5703125" style="440"/>
    <col min="3063" max="3070" width="0" style="440" hidden="1" customWidth="1"/>
    <col min="3071" max="3073" width="3.7109375" style="440" customWidth="1"/>
    <col min="3074" max="3074" width="12.7109375" style="440" customWidth="1"/>
    <col min="3075" max="3075" width="47.42578125" style="440" customWidth="1"/>
    <col min="3076" max="3076" width="0" style="440" hidden="1" customWidth="1"/>
    <col min="3077" max="3077" width="24.7109375" style="440" customWidth="1"/>
    <col min="3078" max="3078" width="14.7109375" style="440" customWidth="1"/>
    <col min="3079" max="3080" width="15.7109375" style="440" customWidth="1"/>
    <col min="3081" max="3081" width="11.7109375" style="440" customWidth="1"/>
    <col min="3082" max="3082" width="6.42578125" style="440" bestFit="1" customWidth="1"/>
    <col min="3083" max="3083" width="11.7109375" style="440" customWidth="1"/>
    <col min="3084" max="3084" width="0" style="440" hidden="1" customWidth="1"/>
    <col min="3085" max="3085" width="3.7109375" style="440" customWidth="1"/>
    <col min="3086" max="3086" width="11.140625" style="440" bestFit="1" customWidth="1"/>
    <col min="3087" max="3318" width="10.5703125" style="440"/>
    <col min="3319" max="3326" width="0" style="440" hidden="1" customWidth="1"/>
    <col min="3327" max="3329" width="3.7109375" style="440" customWidth="1"/>
    <col min="3330" max="3330" width="12.7109375" style="440" customWidth="1"/>
    <col min="3331" max="3331" width="47.42578125" style="440" customWidth="1"/>
    <col min="3332" max="3332" width="0" style="440" hidden="1" customWidth="1"/>
    <col min="3333" max="3333" width="24.7109375" style="440" customWidth="1"/>
    <col min="3334" max="3334" width="14.7109375" style="440" customWidth="1"/>
    <col min="3335" max="3336" width="15.7109375" style="440" customWidth="1"/>
    <col min="3337" max="3337" width="11.7109375" style="440" customWidth="1"/>
    <col min="3338" max="3338" width="6.42578125" style="440" bestFit="1" customWidth="1"/>
    <col min="3339" max="3339" width="11.7109375" style="440" customWidth="1"/>
    <col min="3340" max="3340" width="0" style="440" hidden="1" customWidth="1"/>
    <col min="3341" max="3341" width="3.7109375" style="440" customWidth="1"/>
    <col min="3342" max="3342" width="11.140625" style="440" bestFit="1" customWidth="1"/>
    <col min="3343" max="3574" width="10.5703125" style="440"/>
    <col min="3575" max="3582" width="0" style="440" hidden="1" customWidth="1"/>
    <col min="3583" max="3585" width="3.7109375" style="440" customWidth="1"/>
    <col min="3586" max="3586" width="12.7109375" style="440" customWidth="1"/>
    <col min="3587" max="3587" width="47.42578125" style="440" customWidth="1"/>
    <col min="3588" max="3588" width="0" style="440" hidden="1" customWidth="1"/>
    <col min="3589" max="3589" width="24.7109375" style="440" customWidth="1"/>
    <col min="3590" max="3590" width="14.7109375" style="440" customWidth="1"/>
    <col min="3591" max="3592" width="15.7109375" style="440" customWidth="1"/>
    <col min="3593" max="3593" width="11.7109375" style="440" customWidth="1"/>
    <col min="3594" max="3594" width="6.42578125" style="440" bestFit="1" customWidth="1"/>
    <col min="3595" max="3595" width="11.7109375" style="440" customWidth="1"/>
    <col min="3596" max="3596" width="0" style="440" hidden="1" customWidth="1"/>
    <col min="3597" max="3597" width="3.7109375" style="440" customWidth="1"/>
    <col min="3598" max="3598" width="11.140625" style="440" bestFit="1" customWidth="1"/>
    <col min="3599" max="3830" width="10.5703125" style="440"/>
    <col min="3831" max="3838" width="0" style="440" hidden="1" customWidth="1"/>
    <col min="3839" max="3841" width="3.7109375" style="440" customWidth="1"/>
    <col min="3842" max="3842" width="12.7109375" style="440" customWidth="1"/>
    <col min="3843" max="3843" width="47.42578125" style="440" customWidth="1"/>
    <col min="3844" max="3844" width="0" style="440" hidden="1" customWidth="1"/>
    <col min="3845" max="3845" width="24.7109375" style="440" customWidth="1"/>
    <col min="3846" max="3846" width="14.7109375" style="440" customWidth="1"/>
    <col min="3847" max="3848" width="15.7109375" style="440" customWidth="1"/>
    <col min="3849" max="3849" width="11.7109375" style="440" customWidth="1"/>
    <col min="3850" max="3850" width="6.42578125" style="440" bestFit="1" customWidth="1"/>
    <col min="3851" max="3851" width="11.7109375" style="440" customWidth="1"/>
    <col min="3852" max="3852" width="0" style="440" hidden="1" customWidth="1"/>
    <col min="3853" max="3853" width="3.7109375" style="440" customWidth="1"/>
    <col min="3854" max="3854" width="11.140625" style="440" bestFit="1" customWidth="1"/>
    <col min="3855" max="4086" width="10.5703125" style="440"/>
    <col min="4087" max="4094" width="0" style="440" hidden="1" customWidth="1"/>
    <col min="4095" max="4097" width="3.7109375" style="440" customWidth="1"/>
    <col min="4098" max="4098" width="12.7109375" style="440" customWidth="1"/>
    <col min="4099" max="4099" width="47.42578125" style="440" customWidth="1"/>
    <col min="4100" max="4100" width="0" style="440" hidden="1" customWidth="1"/>
    <col min="4101" max="4101" width="24.7109375" style="440" customWidth="1"/>
    <col min="4102" max="4102" width="14.7109375" style="440" customWidth="1"/>
    <col min="4103" max="4104" width="15.7109375" style="440" customWidth="1"/>
    <col min="4105" max="4105" width="11.7109375" style="440" customWidth="1"/>
    <col min="4106" max="4106" width="6.42578125" style="440" bestFit="1" customWidth="1"/>
    <col min="4107" max="4107" width="11.7109375" style="440" customWidth="1"/>
    <col min="4108" max="4108" width="0" style="440" hidden="1" customWidth="1"/>
    <col min="4109" max="4109" width="3.7109375" style="440" customWidth="1"/>
    <col min="4110" max="4110" width="11.140625" style="440" bestFit="1" customWidth="1"/>
    <col min="4111" max="4342" width="10.5703125" style="440"/>
    <col min="4343" max="4350" width="0" style="440" hidden="1" customWidth="1"/>
    <col min="4351" max="4353" width="3.7109375" style="440" customWidth="1"/>
    <col min="4354" max="4354" width="12.7109375" style="440" customWidth="1"/>
    <col min="4355" max="4355" width="47.42578125" style="440" customWidth="1"/>
    <col min="4356" max="4356" width="0" style="440" hidden="1" customWidth="1"/>
    <col min="4357" max="4357" width="24.7109375" style="440" customWidth="1"/>
    <col min="4358" max="4358" width="14.7109375" style="440" customWidth="1"/>
    <col min="4359" max="4360" width="15.7109375" style="440" customWidth="1"/>
    <col min="4361" max="4361" width="11.7109375" style="440" customWidth="1"/>
    <col min="4362" max="4362" width="6.42578125" style="440" bestFit="1" customWidth="1"/>
    <col min="4363" max="4363" width="11.7109375" style="440" customWidth="1"/>
    <col min="4364" max="4364" width="0" style="440" hidden="1" customWidth="1"/>
    <col min="4365" max="4365" width="3.7109375" style="440" customWidth="1"/>
    <col min="4366" max="4366" width="11.140625" style="440" bestFit="1" customWidth="1"/>
    <col min="4367" max="4598" width="10.5703125" style="440"/>
    <col min="4599" max="4606" width="0" style="440" hidden="1" customWidth="1"/>
    <col min="4607" max="4609" width="3.7109375" style="440" customWidth="1"/>
    <col min="4610" max="4610" width="12.7109375" style="440" customWidth="1"/>
    <col min="4611" max="4611" width="47.42578125" style="440" customWidth="1"/>
    <col min="4612" max="4612" width="0" style="440" hidden="1" customWidth="1"/>
    <col min="4613" max="4613" width="24.7109375" style="440" customWidth="1"/>
    <col min="4614" max="4614" width="14.7109375" style="440" customWidth="1"/>
    <col min="4615" max="4616" width="15.7109375" style="440" customWidth="1"/>
    <col min="4617" max="4617" width="11.7109375" style="440" customWidth="1"/>
    <col min="4618" max="4618" width="6.42578125" style="440" bestFit="1" customWidth="1"/>
    <col min="4619" max="4619" width="11.7109375" style="440" customWidth="1"/>
    <col min="4620" max="4620" width="0" style="440" hidden="1" customWidth="1"/>
    <col min="4621" max="4621" width="3.7109375" style="440" customWidth="1"/>
    <col min="4622" max="4622" width="11.140625" style="440" bestFit="1" customWidth="1"/>
    <col min="4623" max="4854" width="10.5703125" style="440"/>
    <col min="4855" max="4862" width="0" style="440" hidden="1" customWidth="1"/>
    <col min="4863" max="4865" width="3.7109375" style="440" customWidth="1"/>
    <col min="4866" max="4866" width="12.7109375" style="440" customWidth="1"/>
    <col min="4867" max="4867" width="47.42578125" style="440" customWidth="1"/>
    <col min="4868" max="4868" width="0" style="440" hidden="1" customWidth="1"/>
    <col min="4869" max="4869" width="24.7109375" style="440" customWidth="1"/>
    <col min="4870" max="4870" width="14.7109375" style="440" customWidth="1"/>
    <col min="4871" max="4872" width="15.7109375" style="440" customWidth="1"/>
    <col min="4873" max="4873" width="11.7109375" style="440" customWidth="1"/>
    <col min="4874" max="4874" width="6.42578125" style="440" bestFit="1" customWidth="1"/>
    <col min="4875" max="4875" width="11.7109375" style="440" customWidth="1"/>
    <col min="4876" max="4876" width="0" style="440" hidden="1" customWidth="1"/>
    <col min="4877" max="4877" width="3.7109375" style="440" customWidth="1"/>
    <col min="4878" max="4878" width="11.140625" style="440" bestFit="1" customWidth="1"/>
    <col min="4879" max="5110" width="10.5703125" style="440"/>
    <col min="5111" max="5118" width="0" style="440" hidden="1" customWidth="1"/>
    <col min="5119" max="5121" width="3.7109375" style="440" customWidth="1"/>
    <col min="5122" max="5122" width="12.7109375" style="440" customWidth="1"/>
    <col min="5123" max="5123" width="47.42578125" style="440" customWidth="1"/>
    <col min="5124" max="5124" width="0" style="440" hidden="1" customWidth="1"/>
    <col min="5125" max="5125" width="24.7109375" style="440" customWidth="1"/>
    <col min="5126" max="5126" width="14.7109375" style="440" customWidth="1"/>
    <col min="5127" max="5128" width="15.7109375" style="440" customWidth="1"/>
    <col min="5129" max="5129" width="11.7109375" style="440" customWidth="1"/>
    <col min="5130" max="5130" width="6.42578125" style="440" bestFit="1" customWidth="1"/>
    <col min="5131" max="5131" width="11.7109375" style="440" customWidth="1"/>
    <col min="5132" max="5132" width="0" style="440" hidden="1" customWidth="1"/>
    <col min="5133" max="5133" width="3.7109375" style="440" customWidth="1"/>
    <col min="5134" max="5134" width="11.140625" style="440" bestFit="1" customWidth="1"/>
    <col min="5135" max="5366" width="10.5703125" style="440"/>
    <col min="5367" max="5374" width="0" style="440" hidden="1" customWidth="1"/>
    <col min="5375" max="5377" width="3.7109375" style="440" customWidth="1"/>
    <col min="5378" max="5378" width="12.7109375" style="440" customWidth="1"/>
    <col min="5379" max="5379" width="47.42578125" style="440" customWidth="1"/>
    <col min="5380" max="5380" width="0" style="440" hidden="1" customWidth="1"/>
    <col min="5381" max="5381" width="24.7109375" style="440" customWidth="1"/>
    <col min="5382" max="5382" width="14.7109375" style="440" customWidth="1"/>
    <col min="5383" max="5384" width="15.7109375" style="440" customWidth="1"/>
    <col min="5385" max="5385" width="11.7109375" style="440" customWidth="1"/>
    <col min="5386" max="5386" width="6.42578125" style="440" bestFit="1" customWidth="1"/>
    <col min="5387" max="5387" width="11.7109375" style="440" customWidth="1"/>
    <col min="5388" max="5388" width="0" style="440" hidden="1" customWidth="1"/>
    <col min="5389" max="5389" width="3.7109375" style="440" customWidth="1"/>
    <col min="5390" max="5390" width="11.140625" style="440" bestFit="1" customWidth="1"/>
    <col min="5391" max="5622" width="10.5703125" style="440"/>
    <col min="5623" max="5630" width="0" style="440" hidden="1" customWidth="1"/>
    <col min="5631" max="5633" width="3.7109375" style="440" customWidth="1"/>
    <col min="5634" max="5634" width="12.7109375" style="440" customWidth="1"/>
    <col min="5635" max="5635" width="47.42578125" style="440" customWidth="1"/>
    <col min="5636" max="5636" width="0" style="440" hidden="1" customWidth="1"/>
    <col min="5637" max="5637" width="24.7109375" style="440" customWidth="1"/>
    <col min="5638" max="5638" width="14.7109375" style="440" customWidth="1"/>
    <col min="5639" max="5640" width="15.7109375" style="440" customWidth="1"/>
    <col min="5641" max="5641" width="11.7109375" style="440" customWidth="1"/>
    <col min="5642" max="5642" width="6.42578125" style="440" bestFit="1" customWidth="1"/>
    <col min="5643" max="5643" width="11.7109375" style="440" customWidth="1"/>
    <col min="5644" max="5644" width="0" style="440" hidden="1" customWidth="1"/>
    <col min="5645" max="5645" width="3.7109375" style="440" customWidth="1"/>
    <col min="5646" max="5646" width="11.140625" style="440" bestFit="1" customWidth="1"/>
    <col min="5647" max="5878" width="10.5703125" style="440"/>
    <col min="5879" max="5886" width="0" style="440" hidden="1" customWidth="1"/>
    <col min="5887" max="5889" width="3.7109375" style="440" customWidth="1"/>
    <col min="5890" max="5890" width="12.7109375" style="440" customWidth="1"/>
    <col min="5891" max="5891" width="47.42578125" style="440" customWidth="1"/>
    <col min="5892" max="5892" width="0" style="440" hidden="1" customWidth="1"/>
    <col min="5893" max="5893" width="24.7109375" style="440" customWidth="1"/>
    <col min="5894" max="5894" width="14.7109375" style="440" customWidth="1"/>
    <col min="5895" max="5896" width="15.7109375" style="440" customWidth="1"/>
    <col min="5897" max="5897" width="11.7109375" style="440" customWidth="1"/>
    <col min="5898" max="5898" width="6.42578125" style="440" bestFit="1" customWidth="1"/>
    <col min="5899" max="5899" width="11.7109375" style="440" customWidth="1"/>
    <col min="5900" max="5900" width="0" style="440" hidden="1" customWidth="1"/>
    <col min="5901" max="5901" width="3.7109375" style="440" customWidth="1"/>
    <col min="5902" max="5902" width="11.140625" style="440" bestFit="1" customWidth="1"/>
    <col min="5903" max="6134" width="10.5703125" style="440"/>
    <col min="6135" max="6142" width="0" style="440" hidden="1" customWidth="1"/>
    <col min="6143" max="6145" width="3.7109375" style="440" customWidth="1"/>
    <col min="6146" max="6146" width="12.7109375" style="440" customWidth="1"/>
    <col min="6147" max="6147" width="47.42578125" style="440" customWidth="1"/>
    <col min="6148" max="6148" width="0" style="440" hidden="1" customWidth="1"/>
    <col min="6149" max="6149" width="24.7109375" style="440" customWidth="1"/>
    <col min="6150" max="6150" width="14.7109375" style="440" customWidth="1"/>
    <col min="6151" max="6152" width="15.7109375" style="440" customWidth="1"/>
    <col min="6153" max="6153" width="11.7109375" style="440" customWidth="1"/>
    <col min="6154" max="6154" width="6.42578125" style="440" bestFit="1" customWidth="1"/>
    <col min="6155" max="6155" width="11.7109375" style="440" customWidth="1"/>
    <col min="6156" max="6156" width="0" style="440" hidden="1" customWidth="1"/>
    <col min="6157" max="6157" width="3.7109375" style="440" customWidth="1"/>
    <col min="6158" max="6158" width="11.140625" style="440" bestFit="1" customWidth="1"/>
    <col min="6159" max="6390" width="10.5703125" style="440"/>
    <col min="6391" max="6398" width="0" style="440" hidden="1" customWidth="1"/>
    <col min="6399" max="6401" width="3.7109375" style="440" customWidth="1"/>
    <col min="6402" max="6402" width="12.7109375" style="440" customWidth="1"/>
    <col min="6403" max="6403" width="47.42578125" style="440" customWidth="1"/>
    <col min="6404" max="6404" width="0" style="440" hidden="1" customWidth="1"/>
    <col min="6405" max="6405" width="24.7109375" style="440" customWidth="1"/>
    <col min="6406" max="6406" width="14.7109375" style="440" customWidth="1"/>
    <col min="6407" max="6408" width="15.7109375" style="440" customWidth="1"/>
    <col min="6409" max="6409" width="11.7109375" style="440" customWidth="1"/>
    <col min="6410" max="6410" width="6.42578125" style="440" bestFit="1" customWidth="1"/>
    <col min="6411" max="6411" width="11.7109375" style="440" customWidth="1"/>
    <col min="6412" max="6412" width="0" style="440" hidden="1" customWidth="1"/>
    <col min="6413" max="6413" width="3.7109375" style="440" customWidth="1"/>
    <col min="6414" max="6414" width="11.140625" style="440" bestFit="1" customWidth="1"/>
    <col min="6415" max="6646" width="10.5703125" style="440"/>
    <col min="6647" max="6654" width="0" style="440" hidden="1" customWidth="1"/>
    <col min="6655" max="6657" width="3.7109375" style="440" customWidth="1"/>
    <col min="6658" max="6658" width="12.7109375" style="440" customWidth="1"/>
    <col min="6659" max="6659" width="47.42578125" style="440" customWidth="1"/>
    <col min="6660" max="6660" width="0" style="440" hidden="1" customWidth="1"/>
    <col min="6661" max="6661" width="24.7109375" style="440" customWidth="1"/>
    <col min="6662" max="6662" width="14.7109375" style="440" customWidth="1"/>
    <col min="6663" max="6664" width="15.7109375" style="440" customWidth="1"/>
    <col min="6665" max="6665" width="11.7109375" style="440" customWidth="1"/>
    <col min="6666" max="6666" width="6.42578125" style="440" bestFit="1" customWidth="1"/>
    <col min="6667" max="6667" width="11.7109375" style="440" customWidth="1"/>
    <col min="6668" max="6668" width="0" style="440" hidden="1" customWidth="1"/>
    <col min="6669" max="6669" width="3.7109375" style="440" customWidth="1"/>
    <col min="6670" max="6670" width="11.140625" style="440" bestFit="1" customWidth="1"/>
    <col min="6671" max="6902" width="10.5703125" style="440"/>
    <col min="6903" max="6910" width="0" style="440" hidden="1" customWidth="1"/>
    <col min="6911" max="6913" width="3.7109375" style="440" customWidth="1"/>
    <col min="6914" max="6914" width="12.7109375" style="440" customWidth="1"/>
    <col min="6915" max="6915" width="47.42578125" style="440" customWidth="1"/>
    <col min="6916" max="6916" width="0" style="440" hidden="1" customWidth="1"/>
    <col min="6917" max="6917" width="24.7109375" style="440" customWidth="1"/>
    <col min="6918" max="6918" width="14.7109375" style="440" customWidth="1"/>
    <col min="6919" max="6920" width="15.7109375" style="440" customWidth="1"/>
    <col min="6921" max="6921" width="11.7109375" style="440" customWidth="1"/>
    <col min="6922" max="6922" width="6.42578125" style="440" bestFit="1" customWidth="1"/>
    <col min="6923" max="6923" width="11.7109375" style="440" customWidth="1"/>
    <col min="6924" max="6924" width="0" style="440" hidden="1" customWidth="1"/>
    <col min="6925" max="6925" width="3.7109375" style="440" customWidth="1"/>
    <col min="6926" max="6926" width="11.140625" style="440" bestFit="1" customWidth="1"/>
    <col min="6927" max="7158" width="10.5703125" style="440"/>
    <col min="7159" max="7166" width="0" style="440" hidden="1" customWidth="1"/>
    <col min="7167" max="7169" width="3.7109375" style="440" customWidth="1"/>
    <col min="7170" max="7170" width="12.7109375" style="440" customWidth="1"/>
    <col min="7171" max="7171" width="47.42578125" style="440" customWidth="1"/>
    <col min="7172" max="7172" width="0" style="440" hidden="1" customWidth="1"/>
    <col min="7173" max="7173" width="24.7109375" style="440" customWidth="1"/>
    <col min="7174" max="7174" width="14.7109375" style="440" customWidth="1"/>
    <col min="7175" max="7176" width="15.7109375" style="440" customWidth="1"/>
    <col min="7177" max="7177" width="11.7109375" style="440" customWidth="1"/>
    <col min="7178" max="7178" width="6.42578125" style="440" bestFit="1" customWidth="1"/>
    <col min="7179" max="7179" width="11.7109375" style="440" customWidth="1"/>
    <col min="7180" max="7180" width="0" style="440" hidden="1" customWidth="1"/>
    <col min="7181" max="7181" width="3.7109375" style="440" customWidth="1"/>
    <col min="7182" max="7182" width="11.140625" style="440" bestFit="1" customWidth="1"/>
    <col min="7183" max="7414" width="10.5703125" style="440"/>
    <col min="7415" max="7422" width="0" style="440" hidden="1" customWidth="1"/>
    <col min="7423" max="7425" width="3.7109375" style="440" customWidth="1"/>
    <col min="7426" max="7426" width="12.7109375" style="440" customWidth="1"/>
    <col min="7427" max="7427" width="47.42578125" style="440" customWidth="1"/>
    <col min="7428" max="7428" width="0" style="440" hidden="1" customWidth="1"/>
    <col min="7429" max="7429" width="24.7109375" style="440" customWidth="1"/>
    <col min="7430" max="7430" width="14.7109375" style="440" customWidth="1"/>
    <col min="7431" max="7432" width="15.7109375" style="440" customWidth="1"/>
    <col min="7433" max="7433" width="11.7109375" style="440" customWidth="1"/>
    <col min="7434" max="7434" width="6.42578125" style="440" bestFit="1" customWidth="1"/>
    <col min="7435" max="7435" width="11.7109375" style="440" customWidth="1"/>
    <col min="7436" max="7436" width="0" style="440" hidden="1" customWidth="1"/>
    <col min="7437" max="7437" width="3.7109375" style="440" customWidth="1"/>
    <col min="7438" max="7438" width="11.140625" style="440" bestFit="1" customWidth="1"/>
    <col min="7439" max="7670" width="10.5703125" style="440"/>
    <col min="7671" max="7678" width="0" style="440" hidden="1" customWidth="1"/>
    <col min="7679" max="7681" width="3.7109375" style="440" customWidth="1"/>
    <col min="7682" max="7682" width="12.7109375" style="440" customWidth="1"/>
    <col min="7683" max="7683" width="47.42578125" style="440" customWidth="1"/>
    <col min="7684" max="7684" width="0" style="440" hidden="1" customWidth="1"/>
    <col min="7685" max="7685" width="24.7109375" style="440" customWidth="1"/>
    <col min="7686" max="7686" width="14.7109375" style="440" customWidth="1"/>
    <col min="7687" max="7688" width="15.7109375" style="440" customWidth="1"/>
    <col min="7689" max="7689" width="11.7109375" style="440" customWidth="1"/>
    <col min="7690" max="7690" width="6.42578125" style="440" bestFit="1" customWidth="1"/>
    <col min="7691" max="7691" width="11.7109375" style="440" customWidth="1"/>
    <col min="7692" max="7692" width="0" style="440" hidden="1" customWidth="1"/>
    <col min="7693" max="7693" width="3.7109375" style="440" customWidth="1"/>
    <col min="7694" max="7694" width="11.140625" style="440" bestFit="1" customWidth="1"/>
    <col min="7695" max="7926" width="10.5703125" style="440"/>
    <col min="7927" max="7934" width="0" style="440" hidden="1" customWidth="1"/>
    <col min="7935" max="7937" width="3.7109375" style="440" customWidth="1"/>
    <col min="7938" max="7938" width="12.7109375" style="440" customWidth="1"/>
    <col min="7939" max="7939" width="47.42578125" style="440" customWidth="1"/>
    <col min="7940" max="7940" width="0" style="440" hidden="1" customWidth="1"/>
    <col min="7941" max="7941" width="24.7109375" style="440" customWidth="1"/>
    <col min="7942" max="7942" width="14.7109375" style="440" customWidth="1"/>
    <col min="7943" max="7944" width="15.7109375" style="440" customWidth="1"/>
    <col min="7945" max="7945" width="11.7109375" style="440" customWidth="1"/>
    <col min="7946" max="7946" width="6.42578125" style="440" bestFit="1" customWidth="1"/>
    <col min="7947" max="7947" width="11.7109375" style="440" customWidth="1"/>
    <col min="7948" max="7948" width="0" style="440" hidden="1" customWidth="1"/>
    <col min="7949" max="7949" width="3.7109375" style="440" customWidth="1"/>
    <col min="7950" max="7950" width="11.140625" style="440" bestFit="1" customWidth="1"/>
    <col min="7951" max="8182" width="10.5703125" style="440"/>
    <col min="8183" max="8190" width="0" style="440" hidden="1" customWidth="1"/>
    <col min="8191" max="8193" width="3.7109375" style="440" customWidth="1"/>
    <col min="8194" max="8194" width="12.7109375" style="440" customWidth="1"/>
    <col min="8195" max="8195" width="47.42578125" style="440" customWidth="1"/>
    <col min="8196" max="8196" width="0" style="440" hidden="1" customWidth="1"/>
    <col min="8197" max="8197" width="24.7109375" style="440" customWidth="1"/>
    <col min="8198" max="8198" width="14.7109375" style="440" customWidth="1"/>
    <col min="8199" max="8200" width="15.7109375" style="440" customWidth="1"/>
    <col min="8201" max="8201" width="11.7109375" style="440" customWidth="1"/>
    <col min="8202" max="8202" width="6.42578125" style="440" bestFit="1" customWidth="1"/>
    <col min="8203" max="8203" width="11.7109375" style="440" customWidth="1"/>
    <col min="8204" max="8204" width="0" style="440" hidden="1" customWidth="1"/>
    <col min="8205" max="8205" width="3.7109375" style="440" customWidth="1"/>
    <col min="8206" max="8206" width="11.140625" style="440" bestFit="1" customWidth="1"/>
    <col min="8207" max="8438" width="10.5703125" style="440"/>
    <col min="8439" max="8446" width="0" style="440" hidden="1" customWidth="1"/>
    <col min="8447" max="8449" width="3.7109375" style="440" customWidth="1"/>
    <col min="8450" max="8450" width="12.7109375" style="440" customWidth="1"/>
    <col min="8451" max="8451" width="47.42578125" style="440" customWidth="1"/>
    <col min="8452" max="8452" width="0" style="440" hidden="1" customWidth="1"/>
    <col min="8453" max="8453" width="24.7109375" style="440" customWidth="1"/>
    <col min="8454" max="8454" width="14.7109375" style="440" customWidth="1"/>
    <col min="8455" max="8456" width="15.7109375" style="440" customWidth="1"/>
    <col min="8457" max="8457" width="11.7109375" style="440" customWidth="1"/>
    <col min="8458" max="8458" width="6.42578125" style="440" bestFit="1" customWidth="1"/>
    <col min="8459" max="8459" width="11.7109375" style="440" customWidth="1"/>
    <col min="8460" max="8460" width="0" style="440" hidden="1" customWidth="1"/>
    <col min="8461" max="8461" width="3.7109375" style="440" customWidth="1"/>
    <col min="8462" max="8462" width="11.140625" style="440" bestFit="1" customWidth="1"/>
    <col min="8463" max="8694" width="10.5703125" style="440"/>
    <col min="8695" max="8702" width="0" style="440" hidden="1" customWidth="1"/>
    <col min="8703" max="8705" width="3.7109375" style="440" customWidth="1"/>
    <col min="8706" max="8706" width="12.7109375" style="440" customWidth="1"/>
    <col min="8707" max="8707" width="47.42578125" style="440" customWidth="1"/>
    <col min="8708" max="8708" width="0" style="440" hidden="1" customWidth="1"/>
    <col min="8709" max="8709" width="24.7109375" style="440" customWidth="1"/>
    <col min="8710" max="8710" width="14.7109375" style="440" customWidth="1"/>
    <col min="8711" max="8712" width="15.7109375" style="440" customWidth="1"/>
    <col min="8713" max="8713" width="11.7109375" style="440" customWidth="1"/>
    <col min="8714" max="8714" width="6.42578125" style="440" bestFit="1" customWidth="1"/>
    <col min="8715" max="8715" width="11.7109375" style="440" customWidth="1"/>
    <col min="8716" max="8716" width="0" style="440" hidden="1" customWidth="1"/>
    <col min="8717" max="8717" width="3.7109375" style="440" customWidth="1"/>
    <col min="8718" max="8718" width="11.140625" style="440" bestFit="1" customWidth="1"/>
    <col min="8719" max="8950" width="10.5703125" style="440"/>
    <col min="8951" max="8958" width="0" style="440" hidden="1" customWidth="1"/>
    <col min="8959" max="8961" width="3.7109375" style="440" customWidth="1"/>
    <col min="8962" max="8962" width="12.7109375" style="440" customWidth="1"/>
    <col min="8963" max="8963" width="47.42578125" style="440" customWidth="1"/>
    <col min="8964" max="8964" width="0" style="440" hidden="1" customWidth="1"/>
    <col min="8965" max="8965" width="24.7109375" style="440" customWidth="1"/>
    <col min="8966" max="8966" width="14.7109375" style="440" customWidth="1"/>
    <col min="8967" max="8968" width="15.7109375" style="440" customWidth="1"/>
    <col min="8969" max="8969" width="11.7109375" style="440" customWidth="1"/>
    <col min="8970" max="8970" width="6.42578125" style="440" bestFit="1" customWidth="1"/>
    <col min="8971" max="8971" width="11.7109375" style="440" customWidth="1"/>
    <col min="8972" max="8972" width="0" style="440" hidden="1" customWidth="1"/>
    <col min="8973" max="8973" width="3.7109375" style="440" customWidth="1"/>
    <col min="8974" max="8974" width="11.140625" style="440" bestFit="1" customWidth="1"/>
    <col min="8975" max="9206" width="10.5703125" style="440"/>
    <col min="9207" max="9214" width="0" style="440" hidden="1" customWidth="1"/>
    <col min="9215" max="9217" width="3.7109375" style="440" customWidth="1"/>
    <col min="9218" max="9218" width="12.7109375" style="440" customWidth="1"/>
    <col min="9219" max="9219" width="47.42578125" style="440" customWidth="1"/>
    <col min="9220" max="9220" width="0" style="440" hidden="1" customWidth="1"/>
    <col min="9221" max="9221" width="24.7109375" style="440" customWidth="1"/>
    <col min="9222" max="9222" width="14.7109375" style="440" customWidth="1"/>
    <col min="9223" max="9224" width="15.7109375" style="440" customWidth="1"/>
    <col min="9225" max="9225" width="11.7109375" style="440" customWidth="1"/>
    <col min="9226" max="9226" width="6.42578125" style="440" bestFit="1" customWidth="1"/>
    <col min="9227" max="9227" width="11.7109375" style="440" customWidth="1"/>
    <col min="9228" max="9228" width="0" style="440" hidden="1" customWidth="1"/>
    <col min="9229" max="9229" width="3.7109375" style="440" customWidth="1"/>
    <col min="9230" max="9230" width="11.140625" style="440" bestFit="1" customWidth="1"/>
    <col min="9231" max="9462" width="10.5703125" style="440"/>
    <col min="9463" max="9470" width="0" style="440" hidden="1" customWidth="1"/>
    <col min="9471" max="9473" width="3.7109375" style="440" customWidth="1"/>
    <col min="9474" max="9474" width="12.7109375" style="440" customWidth="1"/>
    <col min="9475" max="9475" width="47.42578125" style="440" customWidth="1"/>
    <col min="9476" max="9476" width="0" style="440" hidden="1" customWidth="1"/>
    <col min="9477" max="9477" width="24.7109375" style="440" customWidth="1"/>
    <col min="9478" max="9478" width="14.7109375" style="440" customWidth="1"/>
    <col min="9479" max="9480" width="15.7109375" style="440" customWidth="1"/>
    <col min="9481" max="9481" width="11.7109375" style="440" customWidth="1"/>
    <col min="9482" max="9482" width="6.42578125" style="440" bestFit="1" customWidth="1"/>
    <col min="9483" max="9483" width="11.7109375" style="440" customWidth="1"/>
    <col min="9484" max="9484" width="0" style="440" hidden="1" customWidth="1"/>
    <col min="9485" max="9485" width="3.7109375" style="440" customWidth="1"/>
    <col min="9486" max="9486" width="11.140625" style="440" bestFit="1" customWidth="1"/>
    <col min="9487" max="9718" width="10.5703125" style="440"/>
    <col min="9719" max="9726" width="0" style="440" hidden="1" customWidth="1"/>
    <col min="9727" max="9729" width="3.7109375" style="440" customWidth="1"/>
    <col min="9730" max="9730" width="12.7109375" style="440" customWidth="1"/>
    <col min="9731" max="9731" width="47.42578125" style="440" customWidth="1"/>
    <col min="9732" max="9732" width="0" style="440" hidden="1" customWidth="1"/>
    <col min="9733" max="9733" width="24.7109375" style="440" customWidth="1"/>
    <col min="9734" max="9734" width="14.7109375" style="440" customWidth="1"/>
    <col min="9735" max="9736" width="15.7109375" style="440" customWidth="1"/>
    <col min="9737" max="9737" width="11.7109375" style="440" customWidth="1"/>
    <col min="9738" max="9738" width="6.42578125" style="440" bestFit="1" customWidth="1"/>
    <col min="9739" max="9739" width="11.7109375" style="440" customWidth="1"/>
    <col min="9740" max="9740" width="0" style="440" hidden="1" customWidth="1"/>
    <col min="9741" max="9741" width="3.7109375" style="440" customWidth="1"/>
    <col min="9742" max="9742" width="11.140625" style="440" bestFit="1" customWidth="1"/>
    <col min="9743" max="9974" width="10.5703125" style="440"/>
    <col min="9975" max="9982" width="0" style="440" hidden="1" customWidth="1"/>
    <col min="9983" max="9985" width="3.7109375" style="440" customWidth="1"/>
    <col min="9986" max="9986" width="12.7109375" style="440" customWidth="1"/>
    <col min="9987" max="9987" width="47.42578125" style="440" customWidth="1"/>
    <col min="9988" max="9988" width="0" style="440" hidden="1" customWidth="1"/>
    <col min="9989" max="9989" width="24.7109375" style="440" customWidth="1"/>
    <col min="9990" max="9990" width="14.7109375" style="440" customWidth="1"/>
    <col min="9991" max="9992" width="15.7109375" style="440" customWidth="1"/>
    <col min="9993" max="9993" width="11.7109375" style="440" customWidth="1"/>
    <col min="9994" max="9994" width="6.42578125" style="440" bestFit="1" customWidth="1"/>
    <col min="9995" max="9995" width="11.7109375" style="440" customWidth="1"/>
    <col min="9996" max="9996" width="0" style="440" hidden="1" customWidth="1"/>
    <col min="9997" max="9997" width="3.7109375" style="440" customWidth="1"/>
    <col min="9998" max="9998" width="11.140625" style="440" bestFit="1" customWidth="1"/>
    <col min="9999" max="10230" width="10.5703125" style="440"/>
    <col min="10231" max="10238" width="0" style="440" hidden="1" customWidth="1"/>
    <col min="10239" max="10241" width="3.7109375" style="440" customWidth="1"/>
    <col min="10242" max="10242" width="12.7109375" style="440" customWidth="1"/>
    <col min="10243" max="10243" width="47.42578125" style="440" customWidth="1"/>
    <col min="10244" max="10244" width="0" style="440" hidden="1" customWidth="1"/>
    <col min="10245" max="10245" width="24.7109375" style="440" customWidth="1"/>
    <col min="10246" max="10246" width="14.7109375" style="440" customWidth="1"/>
    <col min="10247" max="10248" width="15.7109375" style="440" customWidth="1"/>
    <col min="10249" max="10249" width="11.7109375" style="440" customWidth="1"/>
    <col min="10250" max="10250" width="6.42578125" style="440" bestFit="1" customWidth="1"/>
    <col min="10251" max="10251" width="11.7109375" style="440" customWidth="1"/>
    <col min="10252" max="10252" width="0" style="440" hidden="1" customWidth="1"/>
    <col min="10253" max="10253" width="3.7109375" style="440" customWidth="1"/>
    <col min="10254" max="10254" width="11.140625" style="440" bestFit="1" customWidth="1"/>
    <col min="10255" max="10486" width="10.5703125" style="440"/>
    <col min="10487" max="10494" width="0" style="440" hidden="1" customWidth="1"/>
    <col min="10495" max="10497" width="3.7109375" style="440" customWidth="1"/>
    <col min="10498" max="10498" width="12.7109375" style="440" customWidth="1"/>
    <col min="10499" max="10499" width="47.42578125" style="440" customWidth="1"/>
    <col min="10500" max="10500" width="0" style="440" hidden="1" customWidth="1"/>
    <col min="10501" max="10501" width="24.7109375" style="440" customWidth="1"/>
    <col min="10502" max="10502" width="14.7109375" style="440" customWidth="1"/>
    <col min="10503" max="10504" width="15.7109375" style="440" customWidth="1"/>
    <col min="10505" max="10505" width="11.7109375" style="440" customWidth="1"/>
    <col min="10506" max="10506" width="6.42578125" style="440" bestFit="1" customWidth="1"/>
    <col min="10507" max="10507" width="11.7109375" style="440" customWidth="1"/>
    <col min="10508" max="10508" width="0" style="440" hidden="1" customWidth="1"/>
    <col min="10509" max="10509" width="3.7109375" style="440" customWidth="1"/>
    <col min="10510" max="10510" width="11.140625" style="440" bestFit="1" customWidth="1"/>
    <col min="10511" max="10742" width="10.5703125" style="440"/>
    <col min="10743" max="10750" width="0" style="440" hidden="1" customWidth="1"/>
    <col min="10751" max="10753" width="3.7109375" style="440" customWidth="1"/>
    <col min="10754" max="10754" width="12.7109375" style="440" customWidth="1"/>
    <col min="10755" max="10755" width="47.42578125" style="440" customWidth="1"/>
    <col min="10756" max="10756" width="0" style="440" hidden="1" customWidth="1"/>
    <col min="10757" max="10757" width="24.7109375" style="440" customWidth="1"/>
    <col min="10758" max="10758" width="14.7109375" style="440" customWidth="1"/>
    <col min="10759" max="10760" width="15.7109375" style="440" customWidth="1"/>
    <col min="10761" max="10761" width="11.7109375" style="440" customWidth="1"/>
    <col min="10762" max="10762" width="6.42578125" style="440" bestFit="1" customWidth="1"/>
    <col min="10763" max="10763" width="11.7109375" style="440" customWidth="1"/>
    <col min="10764" max="10764" width="0" style="440" hidden="1" customWidth="1"/>
    <col min="10765" max="10765" width="3.7109375" style="440" customWidth="1"/>
    <col min="10766" max="10766" width="11.140625" style="440" bestFit="1" customWidth="1"/>
    <col min="10767" max="10998" width="10.5703125" style="440"/>
    <col min="10999" max="11006" width="0" style="440" hidden="1" customWidth="1"/>
    <col min="11007" max="11009" width="3.7109375" style="440" customWidth="1"/>
    <col min="11010" max="11010" width="12.7109375" style="440" customWidth="1"/>
    <col min="11011" max="11011" width="47.42578125" style="440" customWidth="1"/>
    <col min="11012" max="11012" width="0" style="440" hidden="1" customWidth="1"/>
    <col min="11013" max="11013" width="24.7109375" style="440" customWidth="1"/>
    <col min="11014" max="11014" width="14.7109375" style="440" customWidth="1"/>
    <col min="11015" max="11016" width="15.7109375" style="440" customWidth="1"/>
    <col min="11017" max="11017" width="11.7109375" style="440" customWidth="1"/>
    <col min="11018" max="11018" width="6.42578125" style="440" bestFit="1" customWidth="1"/>
    <col min="11019" max="11019" width="11.7109375" style="440" customWidth="1"/>
    <col min="11020" max="11020" width="0" style="440" hidden="1" customWidth="1"/>
    <col min="11021" max="11021" width="3.7109375" style="440" customWidth="1"/>
    <col min="11022" max="11022" width="11.140625" style="440" bestFit="1" customWidth="1"/>
    <col min="11023" max="11254" width="10.5703125" style="440"/>
    <col min="11255" max="11262" width="0" style="440" hidden="1" customWidth="1"/>
    <col min="11263" max="11265" width="3.7109375" style="440" customWidth="1"/>
    <col min="11266" max="11266" width="12.7109375" style="440" customWidth="1"/>
    <col min="11267" max="11267" width="47.42578125" style="440" customWidth="1"/>
    <col min="11268" max="11268" width="0" style="440" hidden="1" customWidth="1"/>
    <col min="11269" max="11269" width="24.7109375" style="440" customWidth="1"/>
    <col min="11270" max="11270" width="14.7109375" style="440" customWidth="1"/>
    <col min="11271" max="11272" width="15.7109375" style="440" customWidth="1"/>
    <col min="11273" max="11273" width="11.7109375" style="440" customWidth="1"/>
    <col min="11274" max="11274" width="6.42578125" style="440" bestFit="1" customWidth="1"/>
    <col min="11275" max="11275" width="11.7109375" style="440" customWidth="1"/>
    <col min="11276" max="11276" width="0" style="440" hidden="1" customWidth="1"/>
    <col min="11277" max="11277" width="3.7109375" style="440" customWidth="1"/>
    <col min="11278" max="11278" width="11.140625" style="440" bestFit="1" customWidth="1"/>
    <col min="11279" max="11510" width="10.5703125" style="440"/>
    <col min="11511" max="11518" width="0" style="440" hidden="1" customWidth="1"/>
    <col min="11519" max="11521" width="3.7109375" style="440" customWidth="1"/>
    <col min="11522" max="11522" width="12.7109375" style="440" customWidth="1"/>
    <col min="11523" max="11523" width="47.42578125" style="440" customWidth="1"/>
    <col min="11524" max="11524" width="0" style="440" hidden="1" customWidth="1"/>
    <col min="11525" max="11525" width="24.7109375" style="440" customWidth="1"/>
    <col min="11526" max="11526" width="14.7109375" style="440" customWidth="1"/>
    <col min="11527" max="11528" width="15.7109375" style="440" customWidth="1"/>
    <col min="11529" max="11529" width="11.7109375" style="440" customWidth="1"/>
    <col min="11530" max="11530" width="6.42578125" style="440" bestFit="1" customWidth="1"/>
    <col min="11531" max="11531" width="11.7109375" style="440" customWidth="1"/>
    <col min="11532" max="11532" width="0" style="440" hidden="1" customWidth="1"/>
    <col min="11533" max="11533" width="3.7109375" style="440" customWidth="1"/>
    <col min="11534" max="11534" width="11.140625" style="440" bestFit="1" customWidth="1"/>
    <col min="11535" max="11766" width="10.5703125" style="440"/>
    <col min="11767" max="11774" width="0" style="440" hidden="1" customWidth="1"/>
    <col min="11775" max="11777" width="3.7109375" style="440" customWidth="1"/>
    <col min="11778" max="11778" width="12.7109375" style="440" customWidth="1"/>
    <col min="11779" max="11779" width="47.42578125" style="440" customWidth="1"/>
    <col min="11780" max="11780" width="0" style="440" hidden="1" customWidth="1"/>
    <col min="11781" max="11781" width="24.7109375" style="440" customWidth="1"/>
    <col min="11782" max="11782" width="14.7109375" style="440" customWidth="1"/>
    <col min="11783" max="11784" width="15.7109375" style="440" customWidth="1"/>
    <col min="11785" max="11785" width="11.7109375" style="440" customWidth="1"/>
    <col min="11786" max="11786" width="6.42578125" style="440" bestFit="1" customWidth="1"/>
    <col min="11787" max="11787" width="11.7109375" style="440" customWidth="1"/>
    <col min="11788" max="11788" width="0" style="440" hidden="1" customWidth="1"/>
    <col min="11789" max="11789" width="3.7109375" style="440" customWidth="1"/>
    <col min="11790" max="11790" width="11.140625" style="440" bestFit="1" customWidth="1"/>
    <col min="11791" max="12022" width="10.5703125" style="440"/>
    <col min="12023" max="12030" width="0" style="440" hidden="1" customWidth="1"/>
    <col min="12031" max="12033" width="3.7109375" style="440" customWidth="1"/>
    <col min="12034" max="12034" width="12.7109375" style="440" customWidth="1"/>
    <col min="12035" max="12035" width="47.42578125" style="440" customWidth="1"/>
    <col min="12036" max="12036" width="0" style="440" hidden="1" customWidth="1"/>
    <col min="12037" max="12037" width="24.7109375" style="440" customWidth="1"/>
    <col min="12038" max="12038" width="14.7109375" style="440" customWidth="1"/>
    <col min="12039" max="12040" width="15.7109375" style="440" customWidth="1"/>
    <col min="12041" max="12041" width="11.7109375" style="440" customWidth="1"/>
    <col min="12042" max="12042" width="6.42578125" style="440" bestFit="1" customWidth="1"/>
    <col min="12043" max="12043" width="11.7109375" style="440" customWidth="1"/>
    <col min="12044" max="12044" width="0" style="440" hidden="1" customWidth="1"/>
    <col min="12045" max="12045" width="3.7109375" style="440" customWidth="1"/>
    <col min="12046" max="12046" width="11.140625" style="440" bestFit="1" customWidth="1"/>
    <col min="12047" max="12278" width="10.5703125" style="440"/>
    <col min="12279" max="12286" width="0" style="440" hidden="1" customWidth="1"/>
    <col min="12287" max="12289" width="3.7109375" style="440" customWidth="1"/>
    <col min="12290" max="12290" width="12.7109375" style="440" customWidth="1"/>
    <col min="12291" max="12291" width="47.42578125" style="440" customWidth="1"/>
    <col min="12292" max="12292" width="0" style="440" hidden="1" customWidth="1"/>
    <col min="12293" max="12293" width="24.7109375" style="440" customWidth="1"/>
    <col min="12294" max="12294" width="14.7109375" style="440" customWidth="1"/>
    <col min="12295" max="12296" width="15.7109375" style="440" customWidth="1"/>
    <col min="12297" max="12297" width="11.7109375" style="440" customWidth="1"/>
    <col min="12298" max="12298" width="6.42578125" style="440" bestFit="1" customWidth="1"/>
    <col min="12299" max="12299" width="11.7109375" style="440" customWidth="1"/>
    <col min="12300" max="12300" width="0" style="440" hidden="1" customWidth="1"/>
    <col min="12301" max="12301" width="3.7109375" style="440" customWidth="1"/>
    <col min="12302" max="12302" width="11.140625" style="440" bestFit="1" customWidth="1"/>
    <col min="12303" max="12534" width="10.5703125" style="440"/>
    <col min="12535" max="12542" width="0" style="440" hidden="1" customWidth="1"/>
    <col min="12543" max="12545" width="3.7109375" style="440" customWidth="1"/>
    <col min="12546" max="12546" width="12.7109375" style="440" customWidth="1"/>
    <col min="12547" max="12547" width="47.42578125" style="440" customWidth="1"/>
    <col min="12548" max="12548" width="0" style="440" hidden="1" customWidth="1"/>
    <col min="12549" max="12549" width="24.7109375" style="440" customWidth="1"/>
    <col min="12550" max="12550" width="14.7109375" style="440" customWidth="1"/>
    <col min="12551" max="12552" width="15.7109375" style="440" customWidth="1"/>
    <col min="12553" max="12553" width="11.7109375" style="440" customWidth="1"/>
    <col min="12554" max="12554" width="6.42578125" style="440" bestFit="1" customWidth="1"/>
    <col min="12555" max="12555" width="11.7109375" style="440" customWidth="1"/>
    <col min="12556" max="12556" width="0" style="440" hidden="1" customWidth="1"/>
    <col min="12557" max="12557" width="3.7109375" style="440" customWidth="1"/>
    <col min="12558" max="12558" width="11.140625" style="440" bestFit="1" customWidth="1"/>
    <col min="12559" max="12790" width="10.5703125" style="440"/>
    <col min="12791" max="12798" width="0" style="440" hidden="1" customWidth="1"/>
    <col min="12799" max="12801" width="3.7109375" style="440" customWidth="1"/>
    <col min="12802" max="12802" width="12.7109375" style="440" customWidth="1"/>
    <col min="12803" max="12803" width="47.42578125" style="440" customWidth="1"/>
    <col min="12804" max="12804" width="0" style="440" hidden="1" customWidth="1"/>
    <col min="12805" max="12805" width="24.7109375" style="440" customWidth="1"/>
    <col min="12806" max="12806" width="14.7109375" style="440" customWidth="1"/>
    <col min="12807" max="12808" width="15.7109375" style="440" customWidth="1"/>
    <col min="12809" max="12809" width="11.7109375" style="440" customWidth="1"/>
    <col min="12810" max="12810" width="6.42578125" style="440" bestFit="1" customWidth="1"/>
    <col min="12811" max="12811" width="11.7109375" style="440" customWidth="1"/>
    <col min="12812" max="12812" width="0" style="440" hidden="1" customWidth="1"/>
    <col min="12813" max="12813" width="3.7109375" style="440" customWidth="1"/>
    <col min="12814" max="12814" width="11.140625" style="440" bestFit="1" customWidth="1"/>
    <col min="12815" max="13046" width="10.5703125" style="440"/>
    <col min="13047" max="13054" width="0" style="440" hidden="1" customWidth="1"/>
    <col min="13055" max="13057" width="3.7109375" style="440" customWidth="1"/>
    <col min="13058" max="13058" width="12.7109375" style="440" customWidth="1"/>
    <col min="13059" max="13059" width="47.42578125" style="440" customWidth="1"/>
    <col min="13060" max="13060" width="0" style="440" hidden="1" customWidth="1"/>
    <col min="13061" max="13061" width="24.7109375" style="440" customWidth="1"/>
    <col min="13062" max="13062" width="14.7109375" style="440" customWidth="1"/>
    <col min="13063" max="13064" width="15.7109375" style="440" customWidth="1"/>
    <col min="13065" max="13065" width="11.7109375" style="440" customWidth="1"/>
    <col min="13066" max="13066" width="6.42578125" style="440" bestFit="1" customWidth="1"/>
    <col min="13067" max="13067" width="11.7109375" style="440" customWidth="1"/>
    <col min="13068" max="13068" width="0" style="440" hidden="1" customWidth="1"/>
    <col min="13069" max="13069" width="3.7109375" style="440" customWidth="1"/>
    <col min="13070" max="13070" width="11.140625" style="440" bestFit="1" customWidth="1"/>
    <col min="13071" max="13302" width="10.5703125" style="440"/>
    <col min="13303" max="13310" width="0" style="440" hidden="1" customWidth="1"/>
    <col min="13311" max="13313" width="3.7109375" style="440" customWidth="1"/>
    <col min="13314" max="13314" width="12.7109375" style="440" customWidth="1"/>
    <col min="13315" max="13315" width="47.42578125" style="440" customWidth="1"/>
    <col min="13316" max="13316" width="0" style="440" hidden="1" customWidth="1"/>
    <col min="13317" max="13317" width="24.7109375" style="440" customWidth="1"/>
    <col min="13318" max="13318" width="14.7109375" style="440" customWidth="1"/>
    <col min="13319" max="13320" width="15.7109375" style="440" customWidth="1"/>
    <col min="13321" max="13321" width="11.7109375" style="440" customWidth="1"/>
    <col min="13322" max="13322" width="6.42578125" style="440" bestFit="1" customWidth="1"/>
    <col min="13323" max="13323" width="11.7109375" style="440" customWidth="1"/>
    <col min="13324" max="13324" width="0" style="440" hidden="1" customWidth="1"/>
    <col min="13325" max="13325" width="3.7109375" style="440" customWidth="1"/>
    <col min="13326" max="13326" width="11.140625" style="440" bestFit="1" customWidth="1"/>
    <col min="13327" max="13558" width="10.5703125" style="440"/>
    <col min="13559" max="13566" width="0" style="440" hidden="1" customWidth="1"/>
    <col min="13567" max="13569" width="3.7109375" style="440" customWidth="1"/>
    <col min="13570" max="13570" width="12.7109375" style="440" customWidth="1"/>
    <col min="13571" max="13571" width="47.42578125" style="440" customWidth="1"/>
    <col min="13572" max="13572" width="0" style="440" hidden="1" customWidth="1"/>
    <col min="13573" max="13573" width="24.7109375" style="440" customWidth="1"/>
    <col min="13574" max="13574" width="14.7109375" style="440" customWidth="1"/>
    <col min="13575" max="13576" width="15.7109375" style="440" customWidth="1"/>
    <col min="13577" max="13577" width="11.7109375" style="440" customWidth="1"/>
    <col min="13578" max="13578" width="6.42578125" style="440" bestFit="1" customWidth="1"/>
    <col min="13579" max="13579" width="11.7109375" style="440" customWidth="1"/>
    <col min="13580" max="13580" width="0" style="440" hidden="1" customWidth="1"/>
    <col min="13581" max="13581" width="3.7109375" style="440" customWidth="1"/>
    <col min="13582" max="13582" width="11.140625" style="440" bestFit="1" customWidth="1"/>
    <col min="13583" max="13814" width="10.5703125" style="440"/>
    <col min="13815" max="13822" width="0" style="440" hidden="1" customWidth="1"/>
    <col min="13823" max="13825" width="3.7109375" style="440" customWidth="1"/>
    <col min="13826" max="13826" width="12.7109375" style="440" customWidth="1"/>
    <col min="13827" max="13827" width="47.42578125" style="440" customWidth="1"/>
    <col min="13828" max="13828" width="0" style="440" hidden="1" customWidth="1"/>
    <col min="13829" max="13829" width="24.7109375" style="440" customWidth="1"/>
    <col min="13830" max="13830" width="14.7109375" style="440" customWidth="1"/>
    <col min="13831" max="13832" width="15.7109375" style="440" customWidth="1"/>
    <col min="13833" max="13833" width="11.7109375" style="440" customWidth="1"/>
    <col min="13834" max="13834" width="6.42578125" style="440" bestFit="1" customWidth="1"/>
    <col min="13835" max="13835" width="11.7109375" style="440" customWidth="1"/>
    <col min="13836" max="13836" width="0" style="440" hidden="1" customWidth="1"/>
    <col min="13837" max="13837" width="3.7109375" style="440" customWidth="1"/>
    <col min="13838" max="13838" width="11.140625" style="440" bestFit="1" customWidth="1"/>
    <col min="13839" max="14070" width="10.5703125" style="440"/>
    <col min="14071" max="14078" width="0" style="440" hidden="1" customWidth="1"/>
    <col min="14079" max="14081" width="3.7109375" style="440" customWidth="1"/>
    <col min="14082" max="14082" width="12.7109375" style="440" customWidth="1"/>
    <col min="14083" max="14083" width="47.42578125" style="440" customWidth="1"/>
    <col min="14084" max="14084" width="0" style="440" hidden="1" customWidth="1"/>
    <col min="14085" max="14085" width="24.7109375" style="440" customWidth="1"/>
    <col min="14086" max="14086" width="14.7109375" style="440" customWidth="1"/>
    <col min="14087" max="14088" width="15.7109375" style="440" customWidth="1"/>
    <col min="14089" max="14089" width="11.7109375" style="440" customWidth="1"/>
    <col min="14090" max="14090" width="6.42578125" style="440" bestFit="1" customWidth="1"/>
    <col min="14091" max="14091" width="11.7109375" style="440" customWidth="1"/>
    <col min="14092" max="14092" width="0" style="440" hidden="1" customWidth="1"/>
    <col min="14093" max="14093" width="3.7109375" style="440" customWidth="1"/>
    <col min="14094" max="14094" width="11.140625" style="440" bestFit="1" customWidth="1"/>
    <col min="14095" max="14326" width="10.5703125" style="440"/>
    <col min="14327" max="14334" width="0" style="440" hidden="1" customWidth="1"/>
    <col min="14335" max="14337" width="3.7109375" style="440" customWidth="1"/>
    <col min="14338" max="14338" width="12.7109375" style="440" customWidth="1"/>
    <col min="14339" max="14339" width="47.42578125" style="440" customWidth="1"/>
    <col min="14340" max="14340" width="0" style="440" hidden="1" customWidth="1"/>
    <col min="14341" max="14341" width="24.7109375" style="440" customWidth="1"/>
    <col min="14342" max="14342" width="14.7109375" style="440" customWidth="1"/>
    <col min="14343" max="14344" width="15.7109375" style="440" customWidth="1"/>
    <col min="14345" max="14345" width="11.7109375" style="440" customWidth="1"/>
    <col min="14346" max="14346" width="6.42578125" style="440" bestFit="1" customWidth="1"/>
    <col min="14347" max="14347" width="11.7109375" style="440" customWidth="1"/>
    <col min="14348" max="14348" width="0" style="440" hidden="1" customWidth="1"/>
    <col min="14349" max="14349" width="3.7109375" style="440" customWidth="1"/>
    <col min="14350" max="14350" width="11.140625" style="440" bestFit="1" customWidth="1"/>
    <col min="14351" max="14582" width="10.5703125" style="440"/>
    <col min="14583" max="14590" width="0" style="440" hidden="1" customWidth="1"/>
    <col min="14591" max="14593" width="3.7109375" style="440" customWidth="1"/>
    <col min="14594" max="14594" width="12.7109375" style="440" customWidth="1"/>
    <col min="14595" max="14595" width="47.42578125" style="440" customWidth="1"/>
    <col min="14596" max="14596" width="0" style="440" hidden="1" customWidth="1"/>
    <col min="14597" max="14597" width="24.7109375" style="440" customWidth="1"/>
    <col min="14598" max="14598" width="14.7109375" style="440" customWidth="1"/>
    <col min="14599" max="14600" width="15.7109375" style="440" customWidth="1"/>
    <col min="14601" max="14601" width="11.7109375" style="440" customWidth="1"/>
    <col min="14602" max="14602" width="6.42578125" style="440" bestFit="1" customWidth="1"/>
    <col min="14603" max="14603" width="11.7109375" style="440" customWidth="1"/>
    <col min="14604" max="14604" width="0" style="440" hidden="1" customWidth="1"/>
    <col min="14605" max="14605" width="3.7109375" style="440" customWidth="1"/>
    <col min="14606" max="14606" width="11.140625" style="440" bestFit="1" customWidth="1"/>
    <col min="14607" max="14838" width="10.5703125" style="440"/>
    <col min="14839" max="14846" width="0" style="440" hidden="1" customWidth="1"/>
    <col min="14847" max="14849" width="3.7109375" style="440" customWidth="1"/>
    <col min="14850" max="14850" width="12.7109375" style="440" customWidth="1"/>
    <col min="14851" max="14851" width="47.42578125" style="440" customWidth="1"/>
    <col min="14852" max="14852" width="0" style="440" hidden="1" customWidth="1"/>
    <col min="14853" max="14853" width="24.7109375" style="440" customWidth="1"/>
    <col min="14854" max="14854" width="14.7109375" style="440" customWidth="1"/>
    <col min="14855" max="14856" width="15.7109375" style="440" customWidth="1"/>
    <col min="14857" max="14857" width="11.7109375" style="440" customWidth="1"/>
    <col min="14858" max="14858" width="6.42578125" style="440" bestFit="1" customWidth="1"/>
    <col min="14859" max="14859" width="11.7109375" style="440" customWidth="1"/>
    <col min="14860" max="14860" width="0" style="440" hidden="1" customWidth="1"/>
    <col min="14861" max="14861" width="3.7109375" style="440" customWidth="1"/>
    <col min="14862" max="14862" width="11.140625" style="440" bestFit="1" customWidth="1"/>
    <col min="14863" max="15094" width="10.5703125" style="440"/>
    <col min="15095" max="15102" width="0" style="440" hidden="1" customWidth="1"/>
    <col min="15103" max="15105" width="3.7109375" style="440" customWidth="1"/>
    <col min="15106" max="15106" width="12.7109375" style="440" customWidth="1"/>
    <col min="15107" max="15107" width="47.42578125" style="440" customWidth="1"/>
    <col min="15108" max="15108" width="0" style="440" hidden="1" customWidth="1"/>
    <col min="15109" max="15109" width="24.7109375" style="440" customWidth="1"/>
    <col min="15110" max="15110" width="14.7109375" style="440" customWidth="1"/>
    <col min="15111" max="15112" width="15.7109375" style="440" customWidth="1"/>
    <col min="15113" max="15113" width="11.7109375" style="440" customWidth="1"/>
    <col min="15114" max="15114" width="6.42578125" style="440" bestFit="1" customWidth="1"/>
    <col min="15115" max="15115" width="11.7109375" style="440" customWidth="1"/>
    <col min="15116" max="15116" width="0" style="440" hidden="1" customWidth="1"/>
    <col min="15117" max="15117" width="3.7109375" style="440" customWidth="1"/>
    <col min="15118" max="15118" width="11.140625" style="440" bestFit="1" customWidth="1"/>
    <col min="15119" max="15350" width="10.5703125" style="440"/>
    <col min="15351" max="15358" width="0" style="440" hidden="1" customWidth="1"/>
    <col min="15359" max="15361" width="3.7109375" style="440" customWidth="1"/>
    <col min="15362" max="15362" width="12.7109375" style="440" customWidth="1"/>
    <col min="15363" max="15363" width="47.42578125" style="440" customWidth="1"/>
    <col min="15364" max="15364" width="0" style="440" hidden="1" customWidth="1"/>
    <col min="15365" max="15365" width="24.7109375" style="440" customWidth="1"/>
    <col min="15366" max="15366" width="14.7109375" style="440" customWidth="1"/>
    <col min="15367" max="15368" width="15.7109375" style="440" customWidth="1"/>
    <col min="15369" max="15369" width="11.7109375" style="440" customWidth="1"/>
    <col min="15370" max="15370" width="6.42578125" style="440" bestFit="1" customWidth="1"/>
    <col min="15371" max="15371" width="11.7109375" style="440" customWidth="1"/>
    <col min="15372" max="15372" width="0" style="440" hidden="1" customWidth="1"/>
    <col min="15373" max="15373" width="3.7109375" style="440" customWidth="1"/>
    <col min="15374" max="15374" width="11.140625" style="440" bestFit="1" customWidth="1"/>
    <col min="15375" max="15606" width="10.5703125" style="440"/>
    <col min="15607" max="15614" width="0" style="440" hidden="1" customWidth="1"/>
    <col min="15615" max="15617" width="3.7109375" style="440" customWidth="1"/>
    <col min="15618" max="15618" width="12.7109375" style="440" customWidth="1"/>
    <col min="15619" max="15619" width="47.42578125" style="440" customWidth="1"/>
    <col min="15620" max="15620" width="0" style="440" hidden="1" customWidth="1"/>
    <col min="15621" max="15621" width="24.7109375" style="440" customWidth="1"/>
    <col min="15622" max="15622" width="14.7109375" style="440" customWidth="1"/>
    <col min="15623" max="15624" width="15.7109375" style="440" customWidth="1"/>
    <col min="15625" max="15625" width="11.7109375" style="440" customWidth="1"/>
    <col min="15626" max="15626" width="6.42578125" style="440" bestFit="1" customWidth="1"/>
    <col min="15627" max="15627" width="11.7109375" style="440" customWidth="1"/>
    <col min="15628" max="15628" width="0" style="440" hidden="1" customWidth="1"/>
    <col min="15629" max="15629" width="3.7109375" style="440" customWidth="1"/>
    <col min="15630" max="15630" width="11.140625" style="440" bestFit="1" customWidth="1"/>
    <col min="15631" max="15862" width="10.5703125" style="440"/>
    <col min="15863" max="15870" width="0" style="440" hidden="1" customWidth="1"/>
    <col min="15871" max="15873" width="3.7109375" style="440" customWidth="1"/>
    <col min="15874" max="15874" width="12.7109375" style="440" customWidth="1"/>
    <col min="15875" max="15875" width="47.42578125" style="440" customWidth="1"/>
    <col min="15876" max="15876" width="0" style="440" hidden="1" customWidth="1"/>
    <col min="15877" max="15877" width="24.7109375" style="440" customWidth="1"/>
    <col min="15878" max="15878" width="14.7109375" style="440" customWidth="1"/>
    <col min="15879" max="15880" width="15.7109375" style="440" customWidth="1"/>
    <col min="15881" max="15881" width="11.7109375" style="440" customWidth="1"/>
    <col min="15882" max="15882" width="6.42578125" style="440" bestFit="1" customWidth="1"/>
    <col min="15883" max="15883" width="11.7109375" style="440" customWidth="1"/>
    <col min="15884" max="15884" width="0" style="440" hidden="1" customWidth="1"/>
    <col min="15885" max="15885" width="3.7109375" style="440" customWidth="1"/>
    <col min="15886" max="15886" width="11.140625" style="440" bestFit="1" customWidth="1"/>
    <col min="15887" max="16118" width="10.5703125" style="440"/>
    <col min="16119" max="16126" width="0" style="440" hidden="1" customWidth="1"/>
    <col min="16127" max="16129" width="3.7109375" style="440" customWidth="1"/>
    <col min="16130" max="16130" width="12.7109375" style="440" customWidth="1"/>
    <col min="16131" max="16131" width="47.42578125" style="440" customWidth="1"/>
    <col min="16132" max="16132" width="0" style="440" hidden="1" customWidth="1"/>
    <col min="16133" max="16133" width="24.7109375" style="440" customWidth="1"/>
    <col min="16134" max="16134" width="14.7109375" style="440" customWidth="1"/>
    <col min="16135" max="16136" width="15.7109375" style="440" customWidth="1"/>
    <col min="16137" max="16137" width="11.7109375" style="440" customWidth="1"/>
    <col min="16138" max="16138" width="6.42578125" style="440" bestFit="1" customWidth="1"/>
    <col min="16139" max="16139" width="11.7109375" style="440" customWidth="1"/>
    <col min="16140" max="16140" width="0" style="440" hidden="1" customWidth="1"/>
    <col min="16141" max="16141" width="3.7109375" style="440" customWidth="1"/>
    <col min="16142" max="16142" width="11.140625" style="440" bestFit="1" customWidth="1"/>
    <col min="16143" max="16384" width="10.5703125" style="440"/>
  </cols>
  <sheetData>
    <row r="1" spans="1:29" hidden="1"/>
    <row r="2" spans="1:29" hidden="1"/>
    <row r="3" spans="1:29" hidden="1"/>
    <row r="4" spans="1:29" ht="3.1" customHeight="1">
      <c r="J4" s="445"/>
      <c r="K4" s="445"/>
      <c r="L4" s="441"/>
      <c r="M4" s="441"/>
      <c r="N4" s="441"/>
      <c r="O4" s="448"/>
      <c r="P4" s="448"/>
      <c r="Q4" s="448"/>
      <c r="R4" s="448"/>
      <c r="S4" s="448"/>
      <c r="T4" s="448"/>
      <c r="U4" s="448"/>
      <c r="V4" s="441"/>
    </row>
    <row r="5" spans="1:29" ht="22.6" customHeight="1">
      <c r="J5" s="445"/>
      <c r="K5" s="445"/>
      <c r="L5" s="1299" t="s">
        <v>739</v>
      </c>
      <c r="M5" s="1299"/>
      <c r="N5" s="1299"/>
      <c r="O5" s="1299"/>
      <c r="P5" s="1299"/>
      <c r="Q5" s="1299"/>
      <c r="R5" s="1299"/>
      <c r="S5" s="1299"/>
      <c r="T5" s="1299"/>
      <c r="U5" s="542"/>
      <c r="V5" s="461"/>
    </row>
    <row r="6" spans="1:29" ht="3.1" customHeight="1">
      <c r="J6" s="445"/>
      <c r="K6" s="445"/>
      <c r="L6" s="441"/>
      <c r="M6" s="441"/>
      <c r="N6" s="441"/>
      <c r="O6" s="444"/>
      <c r="P6" s="444"/>
      <c r="Q6" s="444"/>
      <c r="R6" s="444"/>
      <c r="S6" s="444"/>
      <c r="T6" s="444"/>
      <c r="U6" s="441"/>
    </row>
    <row r="7" spans="1:29" s="740" customFormat="1" ht="4.75" hidden="1">
      <c r="A7" s="1115"/>
      <c r="B7" s="1115"/>
      <c r="C7" s="1115"/>
      <c r="D7" s="1115"/>
      <c r="E7" s="1115"/>
      <c r="F7" s="1115"/>
      <c r="G7" s="1115"/>
      <c r="H7" s="1115"/>
      <c r="L7" s="1166"/>
      <c r="M7" s="1040"/>
      <c r="O7" s="1310"/>
      <c r="P7" s="1310"/>
      <c r="Q7" s="1310"/>
      <c r="R7" s="1310"/>
      <c r="S7" s="1310"/>
      <c r="T7" s="1310"/>
      <c r="U7" s="774"/>
      <c r="V7" s="774"/>
      <c r="X7" s="1115"/>
      <c r="Y7" s="1115"/>
      <c r="Z7" s="1115"/>
      <c r="AA7" s="1115"/>
      <c r="AB7" s="1115"/>
    </row>
    <row r="8" spans="1:29" s="533" customFormat="1" ht="19.05">
      <c r="A8" s="553"/>
      <c r="B8" s="553"/>
      <c r="C8" s="553"/>
      <c r="D8" s="553"/>
      <c r="E8" s="553"/>
      <c r="F8" s="553"/>
      <c r="G8" s="553"/>
      <c r="H8" s="553"/>
      <c r="L8" s="463"/>
      <c r="M8" s="580" t="str">
        <f>"Дата подачи заявления об "&amp;IF(datePr_ch="","утверждении","изменении") &amp; " тарифов"</f>
        <v>Дата подачи заявления об утверждении тарифов</v>
      </c>
      <c r="N8" s="1119"/>
      <c r="O8" s="1311" t="str">
        <f>IF(datePr_ch="",IF(datePr="","",datePr),datePr_ch)</f>
        <v>27.04.2023</v>
      </c>
      <c r="P8" s="1311"/>
      <c r="Q8" s="1311"/>
      <c r="R8" s="1311"/>
      <c r="S8" s="1311"/>
      <c r="T8" s="1311"/>
      <c r="U8" s="629"/>
      <c r="Y8" s="955"/>
      <c r="Z8" s="553"/>
      <c r="AA8" s="553"/>
      <c r="AB8" s="553"/>
      <c r="AC8" s="553"/>
    </row>
    <row r="9" spans="1:29" s="455" customFormat="1" ht="19.05">
      <c r="A9" s="469"/>
      <c r="B9" s="469"/>
      <c r="C9" s="469"/>
      <c r="D9" s="469"/>
      <c r="E9" s="469"/>
      <c r="F9" s="469"/>
      <c r="G9" s="469"/>
      <c r="H9" s="469"/>
      <c r="L9" s="516"/>
      <c r="M9" s="580" t="str">
        <f>"Номер подачи заявления об "&amp;IF(numberPr_ch="","утверждении","изменении") &amp; " тарифов"</f>
        <v>Номер подачи заявления об утверждении тарифов</v>
      </c>
      <c r="N9" s="1119"/>
      <c r="O9" s="1311" t="str">
        <f>IF(numberPr_ch="",IF(numberPr="","",numberPr),numberPr_ch)</f>
        <v>130Т</v>
      </c>
      <c r="P9" s="1311"/>
      <c r="Q9" s="1311"/>
      <c r="R9" s="1311"/>
      <c r="S9" s="1311"/>
      <c r="T9" s="1311"/>
      <c r="U9" s="629"/>
      <c r="Y9" s="955"/>
      <c r="Z9" s="469"/>
      <c r="AA9" s="469"/>
      <c r="AB9" s="469"/>
      <c r="AC9" s="469"/>
    </row>
    <row r="10" spans="1:29" s="740" customFormat="1" ht="4.75" hidden="1">
      <c r="A10" s="1115"/>
      <c r="B10" s="1115"/>
      <c r="C10" s="1115"/>
      <c r="D10" s="1115"/>
      <c r="E10" s="1115"/>
      <c r="F10" s="1115"/>
      <c r="G10" s="1115"/>
      <c r="H10" s="1115"/>
      <c r="L10" s="1166"/>
      <c r="M10" s="1040"/>
      <c r="O10" s="1310"/>
      <c r="P10" s="1310"/>
      <c r="Q10" s="1310"/>
      <c r="R10" s="1310"/>
      <c r="S10" s="1310"/>
      <c r="T10" s="1310"/>
      <c r="U10" s="774"/>
      <c r="V10" s="774"/>
      <c r="X10" s="1115"/>
      <c r="Y10" s="1115"/>
      <c r="Z10" s="1115"/>
      <c r="AA10" s="1115"/>
      <c r="AB10" s="1115"/>
    </row>
    <row r="11" spans="1:29" s="576" customFormat="1" ht="19.05" hidden="1">
      <c r="A11" s="577"/>
      <c r="B11" s="577"/>
      <c r="C11" s="577"/>
      <c r="D11" s="577"/>
      <c r="E11" s="577"/>
      <c r="F11" s="577"/>
      <c r="G11" s="577"/>
      <c r="H11" s="577"/>
      <c r="L11" s="709"/>
      <c r="M11" s="707"/>
      <c r="O11" s="706"/>
      <c r="P11" s="706"/>
      <c r="Q11" s="728" t="s">
        <v>630</v>
      </c>
      <c r="R11" s="728" t="s">
        <v>631</v>
      </c>
      <c r="S11" s="706"/>
      <c r="T11" s="706"/>
      <c r="U11" s="629"/>
      <c r="Y11" s="730"/>
      <c r="Z11" s="577"/>
      <c r="AA11" s="577"/>
      <c r="AB11" s="577"/>
      <c r="AC11" s="577"/>
    </row>
    <row r="12" spans="1:29" s="455" customFormat="1" ht="11.55" hidden="1">
      <c r="A12" s="469"/>
      <c r="B12" s="469"/>
      <c r="C12" s="469"/>
      <c r="D12" s="469"/>
      <c r="E12" s="469"/>
      <c r="F12" s="469"/>
      <c r="G12" s="469"/>
      <c r="H12" s="469"/>
      <c r="L12" s="1300"/>
      <c r="M12" s="1300"/>
      <c r="N12" s="452"/>
      <c r="O12" s="724"/>
      <c r="P12" s="724"/>
      <c r="Q12" s="724"/>
      <c r="R12" s="724"/>
      <c r="S12" s="724"/>
      <c r="T12" s="724"/>
      <c r="U12" s="450"/>
      <c r="V12" s="467" t="s">
        <v>366</v>
      </c>
      <c r="Y12" s="955"/>
      <c r="Z12" s="469"/>
      <c r="AA12" s="469"/>
      <c r="AB12" s="469"/>
      <c r="AC12" s="469"/>
    </row>
    <row r="13" spans="1:29" ht="14.95" customHeight="1">
      <c r="J13" s="445"/>
      <c r="K13" s="445"/>
      <c r="L13" s="441"/>
      <c r="M13" s="441"/>
      <c r="N13" s="441"/>
      <c r="O13" s="562"/>
      <c r="P13" s="562"/>
      <c r="Q13" s="1322"/>
      <c r="R13" s="1322"/>
      <c r="S13" s="1322"/>
      <c r="T13" s="1322"/>
      <c r="U13" s="1322"/>
      <c r="V13" s="1322"/>
    </row>
    <row r="14" spans="1:29">
      <c r="J14" s="445"/>
      <c r="K14" s="445"/>
      <c r="L14" s="1232" t="s">
        <v>440</v>
      </c>
      <c r="M14" s="1232"/>
      <c r="N14" s="1232"/>
      <c r="O14" s="1232"/>
      <c r="P14" s="1232"/>
      <c r="Q14" s="1232"/>
      <c r="R14" s="1232"/>
      <c r="S14" s="1232"/>
      <c r="T14" s="1232"/>
      <c r="U14" s="1232"/>
      <c r="V14" s="1232"/>
      <c r="W14" s="1232"/>
      <c r="X14" s="1232" t="s">
        <v>441</v>
      </c>
    </row>
    <row r="15" spans="1:29" ht="14.3" customHeight="1">
      <c r="J15" s="445"/>
      <c r="K15" s="445"/>
      <c r="L15" s="1315" t="s">
        <v>87</v>
      </c>
      <c r="M15" s="1315" t="s">
        <v>590</v>
      </c>
      <c r="N15" s="498"/>
      <c r="O15" s="1315" t="s">
        <v>591</v>
      </c>
      <c r="P15" s="1334" t="s">
        <v>592</v>
      </c>
      <c r="Q15" s="1334" t="s">
        <v>599</v>
      </c>
      <c r="R15" s="1334"/>
      <c r="S15" s="1334"/>
      <c r="T15" s="1334"/>
      <c r="U15" s="1334"/>
      <c r="V15" s="1315" t="s">
        <v>334</v>
      </c>
      <c r="W15" s="1321" t="s">
        <v>269</v>
      </c>
      <c r="X15" s="1232"/>
    </row>
    <row r="16" spans="1:29" s="487" customFormat="1" ht="25.5" customHeight="1">
      <c r="A16" s="548"/>
      <c r="B16" s="548"/>
      <c r="C16" s="548"/>
      <c r="D16" s="548"/>
      <c r="E16" s="548"/>
      <c r="F16" s="548"/>
      <c r="G16" s="554"/>
      <c r="H16" s="554"/>
      <c r="I16" s="495"/>
      <c r="J16" s="493"/>
      <c r="K16" s="493"/>
      <c r="L16" s="1315"/>
      <c r="M16" s="1315"/>
      <c r="N16" s="498"/>
      <c r="O16" s="1315"/>
      <c r="P16" s="1334"/>
      <c r="Q16" s="1334" t="s">
        <v>616</v>
      </c>
      <c r="R16" s="1334"/>
      <c r="S16" s="1332" t="s">
        <v>610</v>
      </c>
      <c r="T16" s="1332"/>
      <c r="U16" s="1332"/>
      <c r="V16" s="1315"/>
      <c r="W16" s="1321"/>
      <c r="X16" s="1232"/>
      <c r="Y16" s="950"/>
      <c r="Z16" s="548"/>
      <c r="AA16" s="548"/>
      <c r="AB16" s="548"/>
      <c r="AC16" s="548"/>
    </row>
    <row r="17" spans="1:29" ht="14.3" customHeight="1">
      <c r="J17" s="445"/>
      <c r="K17" s="445"/>
      <c r="L17" s="1315"/>
      <c r="M17" s="1315"/>
      <c r="N17" s="498"/>
      <c r="O17" s="1315"/>
      <c r="P17" s="1334"/>
      <c r="Q17" s="498" t="s">
        <v>614</v>
      </c>
      <c r="R17" s="498" t="s">
        <v>615</v>
      </c>
      <c r="S17" s="500" t="s">
        <v>268</v>
      </c>
      <c r="T17" s="1329" t="s">
        <v>267</v>
      </c>
      <c r="U17" s="1329"/>
      <c r="V17" s="1315"/>
      <c r="W17" s="1321"/>
      <c r="X17" s="1232"/>
    </row>
    <row r="18" spans="1:29">
      <c r="J18" s="445"/>
      <c r="K18" s="453">
        <v>1</v>
      </c>
      <c r="L18" s="442" t="s">
        <v>88</v>
      </c>
      <c r="M18" s="442" t="s">
        <v>47</v>
      </c>
      <c r="N18" s="460" t="s">
        <v>47</v>
      </c>
      <c r="O18" s="451">
        <f t="shared" ref="O18:T18" ca="1" si="0">OFFSET(O18,0,-1)+1</f>
        <v>3</v>
      </c>
      <c r="P18" s="451">
        <f t="shared" ca="1" si="0"/>
        <v>4</v>
      </c>
      <c r="Q18" s="451">
        <f t="shared" ca="1" si="0"/>
        <v>5</v>
      </c>
      <c r="R18" s="451">
        <f t="shared" ca="1" si="0"/>
        <v>6</v>
      </c>
      <c r="S18" s="451">
        <f t="shared" ca="1" si="0"/>
        <v>7</v>
      </c>
      <c r="T18" s="1335">
        <f t="shared" ca="1" si="0"/>
        <v>8</v>
      </c>
      <c r="U18" s="1335"/>
      <c r="V18" s="451">
        <f ca="1">OFFSET(V18,0,-2)+1</f>
        <v>9</v>
      </c>
      <c r="W18" s="487"/>
      <c r="X18" s="451">
        <f ca="1">OFFSET(X18,0,-2)+1</f>
        <v>10</v>
      </c>
    </row>
    <row r="19" spans="1:29" ht="23.1">
      <c r="A19" s="1301">
        <v>1</v>
      </c>
      <c r="B19" s="922"/>
      <c r="C19" s="922"/>
      <c r="D19" s="922"/>
      <c r="E19" s="922"/>
      <c r="F19" s="922"/>
      <c r="G19" s="923"/>
      <c r="H19" s="923"/>
      <c r="I19" s="925"/>
      <c r="J19" s="917"/>
      <c r="K19" s="917"/>
      <c r="L19" s="556">
        <f>mergeValue(A19)</f>
        <v>1</v>
      </c>
      <c r="M19" s="604" t="s">
        <v>18</v>
      </c>
      <c r="N19" s="543"/>
      <c r="O19" s="1323"/>
      <c r="P19" s="1323"/>
      <c r="Q19" s="1323"/>
      <c r="R19" s="1323"/>
      <c r="S19" s="1323"/>
      <c r="T19" s="1323"/>
      <c r="U19" s="1323"/>
      <c r="V19" s="1323"/>
      <c r="W19" s="1323"/>
      <c r="X19" s="544" t="s">
        <v>713</v>
      </c>
    </row>
    <row r="20" spans="1:29" ht="23.1">
      <c r="A20" s="1301"/>
      <c r="B20" s="1301">
        <v>1</v>
      </c>
      <c r="C20" s="922"/>
      <c r="D20" s="922"/>
      <c r="E20" s="922"/>
      <c r="F20" s="922"/>
      <c r="G20" s="927"/>
      <c r="H20" s="924"/>
      <c r="I20" s="929"/>
      <c r="J20" s="914"/>
      <c r="K20" s="913"/>
      <c r="L20" s="556" t="str">
        <f>mergeValue(A20) &amp;"."&amp; mergeValue(B20)</f>
        <v>1.1</v>
      </c>
      <c r="M20" s="510" t="s">
        <v>14</v>
      </c>
      <c r="N20" s="543"/>
      <c r="O20" s="1323"/>
      <c r="P20" s="1323"/>
      <c r="Q20" s="1323"/>
      <c r="R20" s="1323"/>
      <c r="S20" s="1323"/>
      <c r="T20" s="1323"/>
      <c r="U20" s="1323"/>
      <c r="V20" s="1323"/>
      <c r="W20" s="1323"/>
      <c r="X20" s="544" t="s">
        <v>454</v>
      </c>
    </row>
    <row r="21" spans="1:29" ht="23.1">
      <c r="A21" s="1301"/>
      <c r="B21" s="1301"/>
      <c r="C21" s="1301">
        <v>1</v>
      </c>
      <c r="D21" s="922"/>
      <c r="E21" s="922"/>
      <c r="F21" s="922"/>
      <c r="G21" s="927"/>
      <c r="H21" s="924"/>
      <c r="I21" s="930"/>
      <c r="J21" s="914"/>
      <c r="K21" s="913"/>
      <c r="L21" s="556" t="str">
        <f>mergeValue(A21) &amp;"."&amp; mergeValue(B21)&amp;"."&amp; mergeValue(C21)</f>
        <v>1.1.1</v>
      </c>
      <c r="M21" s="511" t="s">
        <v>6</v>
      </c>
      <c r="N21" s="543"/>
      <c r="O21" s="1323"/>
      <c r="P21" s="1323"/>
      <c r="Q21" s="1323"/>
      <c r="R21" s="1323"/>
      <c r="S21" s="1323"/>
      <c r="T21" s="1323"/>
      <c r="U21" s="1323"/>
      <c r="V21" s="1323"/>
      <c r="W21" s="1323"/>
      <c r="X21" s="544" t="s">
        <v>595</v>
      </c>
    </row>
    <row r="22" spans="1:29">
      <c r="A22" s="1301"/>
      <c r="B22" s="1301"/>
      <c r="C22" s="1301"/>
      <c r="D22" s="1301">
        <v>1</v>
      </c>
      <c r="E22" s="922"/>
      <c r="F22" s="922"/>
      <c r="G22" s="927"/>
      <c r="H22" s="924"/>
      <c r="I22" s="930"/>
      <c r="J22" s="928"/>
      <c r="K22" s="913"/>
      <c r="L22" s="556" t="str">
        <f>mergeValue(A22) &amp;"."&amp; mergeValue(B22)&amp;"."&amp; mergeValue(C22)&amp;"."&amp; mergeValue(D22)</f>
        <v>1.1.1.1</v>
      </c>
      <c r="M22" s="512" t="s">
        <v>20</v>
      </c>
      <c r="N22" s="543"/>
      <c r="O22" s="1323"/>
      <c r="P22" s="1323"/>
      <c r="Q22" s="1323"/>
      <c r="R22" s="1323"/>
      <c r="S22" s="1323"/>
      <c r="T22" s="1323"/>
      <c r="U22" s="1323"/>
      <c r="V22" s="1323"/>
      <c r="W22" s="1323"/>
      <c r="X22" s="962" t="s">
        <v>618</v>
      </c>
    </row>
    <row r="23" spans="1:29" ht="43" customHeight="1">
      <c r="A23" s="1301"/>
      <c r="B23" s="1301"/>
      <c r="C23" s="1301"/>
      <c r="D23" s="1301"/>
      <c r="E23" s="922">
        <v>1</v>
      </c>
      <c r="F23" s="922"/>
      <c r="G23" s="927"/>
      <c r="H23" s="924"/>
      <c r="I23" s="930"/>
      <c r="J23" s="928"/>
      <c r="K23" s="918"/>
      <c r="L23" s="556" t="str">
        <f>mergeValue(A23) &amp;"."&amp; mergeValue(B23)&amp;"."&amp; mergeValue(C23)&amp;"."&amp; mergeValue(D23)&amp;"."&amp; mergeValue(E23)</f>
        <v>1.1.1.1.1</v>
      </c>
      <c r="M23" s="1013"/>
      <c r="N23" s="506"/>
      <c r="O23" s="1015"/>
      <c r="P23" s="1016"/>
      <c r="Q23" s="1172"/>
      <c r="R23" s="1172"/>
      <c r="S23" s="1170"/>
      <c r="T23" s="613" t="s">
        <v>80</v>
      </c>
      <c r="U23" s="1170"/>
      <c r="V23" s="731" t="s">
        <v>81</v>
      </c>
      <c r="W23" s="781"/>
      <c r="X23" s="1307" t="s">
        <v>743</v>
      </c>
      <c r="Y23" s="950" t="str">
        <f>strCheckDateTwo(N23:W23)</f>
        <v/>
      </c>
    </row>
    <row r="24" spans="1:29" hidden="1">
      <c r="A24" s="1301"/>
      <c r="B24" s="1301"/>
      <c r="C24" s="1301"/>
      <c r="D24" s="1301"/>
      <c r="E24" s="922"/>
      <c r="F24" s="922"/>
      <c r="G24" s="927"/>
      <c r="H24" s="924"/>
      <c r="I24" s="930"/>
      <c r="J24" s="928"/>
      <c r="K24" s="918"/>
      <c r="L24" s="594"/>
      <c r="M24" s="525"/>
      <c r="N24" s="609"/>
      <c r="O24" s="609"/>
      <c r="P24" s="609"/>
      <c r="Q24" s="609"/>
      <c r="R24" s="547" t="str">
        <f>S23 &amp; "-" &amp; U23</f>
        <v>-</v>
      </c>
      <c r="S24" s="476"/>
      <c r="T24" s="549"/>
      <c r="U24" s="476"/>
      <c r="V24" s="609"/>
      <c r="W24" s="780"/>
      <c r="X24" s="1308"/>
    </row>
    <row r="25" spans="1:29" ht="14.95" customHeight="1">
      <c r="A25" s="1301"/>
      <c r="B25" s="1301"/>
      <c r="C25" s="1301"/>
      <c r="D25" s="1301"/>
      <c r="E25" s="922"/>
      <c r="F25" s="922"/>
      <c r="G25" s="927"/>
      <c r="H25" s="924"/>
      <c r="I25" s="930"/>
      <c r="J25" s="928"/>
      <c r="K25" s="918"/>
      <c r="L25" s="502"/>
      <c r="M25" s="515" t="s">
        <v>4</v>
      </c>
      <c r="N25" s="513"/>
      <c r="O25" s="509"/>
      <c r="P25" s="509"/>
      <c r="Q25" s="509"/>
      <c r="R25" s="509"/>
      <c r="S25" s="536"/>
      <c r="T25" s="528"/>
      <c r="U25" s="527"/>
      <c r="V25" s="513"/>
      <c r="W25" s="513"/>
      <c r="X25" s="1309"/>
    </row>
    <row r="26" spans="1:29" s="439" customFormat="1" ht="14.95" customHeight="1">
      <c r="A26" s="1301"/>
      <c r="B26" s="1301"/>
      <c r="C26" s="1301"/>
      <c r="D26" s="926"/>
      <c r="E26" s="926"/>
      <c r="F26" s="926"/>
      <c r="G26" s="927"/>
      <c r="H26" s="926"/>
      <c r="I26" s="930"/>
      <c r="J26" s="916"/>
      <c r="K26" s="920"/>
      <c r="L26" s="502"/>
      <c r="M26" s="514" t="s">
        <v>15</v>
      </c>
      <c r="N26" s="513"/>
      <c r="O26" s="509"/>
      <c r="P26" s="509"/>
      <c r="Q26" s="509"/>
      <c r="R26" s="509"/>
      <c r="S26" s="536"/>
      <c r="T26" s="528"/>
      <c r="U26" s="527"/>
      <c r="V26" s="513"/>
      <c r="W26" s="528"/>
      <c r="X26" s="946"/>
      <c r="Y26" s="1018"/>
      <c r="Z26" s="465"/>
      <c r="AA26" s="465"/>
      <c r="AB26" s="465"/>
      <c r="AC26" s="465"/>
    </row>
    <row r="27" spans="1:29" s="439" customFormat="1" ht="14.95" customHeight="1">
      <c r="A27" s="1301"/>
      <c r="B27" s="1301"/>
      <c r="C27" s="926"/>
      <c r="D27" s="926"/>
      <c r="E27" s="926"/>
      <c r="F27" s="926"/>
      <c r="G27" s="927"/>
      <c r="H27" s="926"/>
      <c r="I27" s="921"/>
      <c r="J27" s="916"/>
      <c r="K27" s="920"/>
      <c r="L27" s="502"/>
      <c r="M27" s="513" t="s">
        <v>16</v>
      </c>
      <c r="N27" s="513"/>
      <c r="O27" s="509"/>
      <c r="P27" s="509"/>
      <c r="Q27" s="509"/>
      <c r="R27" s="509"/>
      <c r="S27" s="536"/>
      <c r="T27" s="528"/>
      <c r="U27" s="527"/>
      <c r="V27" s="513"/>
      <c r="W27" s="528"/>
      <c r="X27" s="524"/>
      <c r="Y27" s="1018"/>
      <c r="Z27" s="465"/>
      <c r="AA27" s="465"/>
      <c r="AB27" s="465"/>
      <c r="AC27" s="465"/>
    </row>
    <row r="28" spans="1:29" s="439" customFormat="1" ht="14.95" customHeight="1">
      <c r="A28" s="1301"/>
      <c r="B28" s="926"/>
      <c r="C28" s="926"/>
      <c r="D28" s="926"/>
      <c r="E28" s="926"/>
      <c r="F28" s="926"/>
      <c r="G28" s="927"/>
      <c r="H28" s="926"/>
      <c r="I28" s="921"/>
      <c r="J28" s="916"/>
      <c r="K28" s="920"/>
      <c r="L28" s="502"/>
      <c r="M28" s="522" t="s">
        <v>17</v>
      </c>
      <c r="N28" s="513"/>
      <c r="O28" s="509"/>
      <c r="P28" s="509"/>
      <c r="Q28" s="509"/>
      <c r="R28" s="509"/>
      <c r="S28" s="536"/>
      <c r="T28" s="528"/>
      <c r="U28" s="527"/>
      <c r="V28" s="513"/>
      <c r="W28" s="528"/>
      <c r="X28" s="524"/>
      <c r="Y28" s="1018"/>
      <c r="Z28" s="465"/>
      <c r="AA28" s="465"/>
      <c r="AB28" s="465"/>
      <c r="AC28" s="465"/>
    </row>
    <row r="29" spans="1:29" s="439" customFormat="1" ht="14.95" customHeight="1">
      <c r="A29" s="912"/>
      <c r="B29" s="912"/>
      <c r="C29" s="912"/>
      <c r="D29" s="912"/>
      <c r="E29" s="912"/>
      <c r="F29" s="912"/>
      <c r="G29" s="919"/>
      <c r="H29" s="920"/>
      <c r="I29" s="915"/>
      <c r="J29" s="916"/>
      <c r="K29" s="912"/>
      <c r="L29" s="502"/>
      <c r="M29" s="529" t="s">
        <v>303</v>
      </c>
      <c r="N29" s="513"/>
      <c r="O29" s="509"/>
      <c r="P29" s="509"/>
      <c r="Q29" s="509"/>
      <c r="R29" s="509"/>
      <c r="S29" s="536"/>
      <c r="T29" s="528"/>
      <c r="U29" s="527"/>
      <c r="V29" s="513"/>
      <c r="W29" s="528"/>
      <c r="X29" s="524"/>
      <c r="Y29" s="1018"/>
      <c r="Z29" s="465"/>
      <c r="AA29" s="465"/>
      <c r="AB29" s="465"/>
      <c r="AC29" s="465"/>
    </row>
    <row r="30" spans="1:29" ht="3.1" customHeight="1"/>
    <row r="31" spans="1:29" ht="95.95" customHeight="1">
      <c r="L31" s="1">
        <v>1</v>
      </c>
      <c r="M31" s="1273" t="s">
        <v>744</v>
      </c>
      <c r="N31" s="1273"/>
      <c r="O31" s="1273"/>
      <c r="P31" s="1273"/>
      <c r="Q31" s="1273"/>
      <c r="R31" s="1273"/>
      <c r="S31" s="1273"/>
      <c r="T31" s="1273"/>
      <c r="U31" s="1273"/>
      <c r="V31" s="1273"/>
      <c r="W31" s="1273"/>
      <c r="X31" s="1273"/>
      <c r="Y31" s="1038"/>
      <c r="Z31" s="480"/>
      <c r="AA31" s="480"/>
      <c r="AB31" s="480"/>
      <c r="AC31" s="480"/>
    </row>
    <row r="32" spans="1:29">
      <c r="M32" s="479"/>
      <c r="N32" s="479"/>
      <c r="O32" s="479"/>
      <c r="P32" s="479"/>
      <c r="Q32" s="479"/>
      <c r="R32" s="479"/>
      <c r="S32" s="479"/>
      <c r="T32" s="479"/>
      <c r="U32" s="479"/>
      <c r="V32" s="479"/>
      <c r="W32" s="479"/>
      <c r="X32" s="479"/>
      <c r="Y32" s="956"/>
      <c r="Z32" s="470"/>
      <c r="AA32" s="470"/>
      <c r="AB32" s="470"/>
      <c r="AC32" s="470"/>
    </row>
  </sheetData>
  <sheetProtection password="FA9C" sheet="1" objects="1" scenarios="1" formatColumns="0" formatRows="0"/>
  <dataConsolidate leftLabels="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3.6"/>
  <cols>
    <col min="1" max="1" width="3.7109375" style="1096" hidden="1" customWidth="1"/>
    <col min="2" max="4" width="3.7109375" style="1093"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3"/>
    <col min="12" max="12" width="11.140625" style="1093" customWidth="1"/>
    <col min="13" max="20" width="10.5703125" style="1093"/>
    <col min="21" max="16384" width="10.5703125" style="1068"/>
  </cols>
  <sheetData>
    <row r="1" spans="1:20" ht="3.1" customHeight="1">
      <c r="A1" s="1096" t="s">
        <v>204</v>
      </c>
    </row>
    <row r="2" spans="1:20" ht="23.1">
      <c r="F2" s="1274" t="s">
        <v>465</v>
      </c>
      <c r="G2" s="1275"/>
      <c r="H2" s="1276"/>
      <c r="I2" s="1130"/>
    </row>
    <row r="3" spans="1:20" ht="3.1" customHeight="1"/>
    <row r="4" spans="1:20" s="1090" customFormat="1" ht="11.55">
      <c r="A4" s="1095"/>
      <c r="B4" s="1095"/>
      <c r="C4" s="1095"/>
      <c r="D4" s="1095"/>
      <c r="F4" s="1232" t="s">
        <v>440</v>
      </c>
      <c r="G4" s="1232"/>
      <c r="H4" s="1232"/>
      <c r="I4" s="1277" t="s">
        <v>441</v>
      </c>
      <c r="J4" s="1095"/>
      <c r="K4" s="1095"/>
      <c r="L4" s="1095"/>
      <c r="M4" s="1095"/>
      <c r="N4" s="1095"/>
      <c r="O4" s="1095"/>
      <c r="P4" s="1095"/>
      <c r="Q4" s="1095"/>
      <c r="R4" s="1095"/>
      <c r="S4" s="1095"/>
      <c r="T4" s="1095"/>
    </row>
    <row r="5" spans="1:20" s="1090" customFormat="1" ht="11.25" customHeight="1">
      <c r="A5" s="1095"/>
      <c r="B5" s="1095"/>
      <c r="C5" s="1095"/>
      <c r="D5" s="1095"/>
      <c r="F5" s="1107" t="s">
        <v>87</v>
      </c>
      <c r="G5" s="1120" t="s">
        <v>443</v>
      </c>
      <c r="H5" s="1106" t="s">
        <v>434</v>
      </c>
      <c r="I5" s="1277"/>
      <c r="J5" s="1095"/>
      <c r="K5" s="1095"/>
      <c r="L5" s="1095"/>
      <c r="M5" s="1095"/>
      <c r="N5" s="1095"/>
      <c r="O5" s="1095"/>
      <c r="P5" s="1095"/>
      <c r="Q5" s="1095"/>
      <c r="R5" s="1095"/>
      <c r="S5" s="1095"/>
      <c r="T5" s="1095"/>
    </row>
    <row r="6" spans="1:20" s="1090" customFormat="1" ht="12.1" customHeight="1">
      <c r="A6" s="1095"/>
      <c r="B6" s="1095"/>
      <c r="C6" s="1095"/>
      <c r="D6" s="1095"/>
      <c r="F6" s="1108" t="s">
        <v>88</v>
      </c>
      <c r="G6" s="1110">
        <v>2</v>
      </c>
      <c r="H6" s="1111">
        <v>3</v>
      </c>
      <c r="I6" s="1109">
        <v>4</v>
      </c>
      <c r="J6" s="1095">
        <v>4</v>
      </c>
      <c r="K6" s="1095"/>
      <c r="L6" s="1095"/>
      <c r="M6" s="1095"/>
      <c r="N6" s="1095"/>
      <c r="O6" s="1095"/>
      <c r="P6" s="1095"/>
      <c r="Q6" s="1095"/>
      <c r="R6" s="1095"/>
      <c r="S6" s="1095"/>
      <c r="T6" s="1095"/>
    </row>
    <row r="7" spans="1:20" s="1090" customFormat="1" ht="19.05">
      <c r="A7" s="1095"/>
      <c r="B7" s="1095"/>
      <c r="C7" s="1095"/>
      <c r="D7" s="1095"/>
      <c r="F7" s="1117">
        <v>1</v>
      </c>
      <c r="G7" s="1126" t="s">
        <v>466</v>
      </c>
      <c r="H7" s="1105" t="str">
        <f>IF(dateCh="","",dateCh)</f>
        <v>02.05.2023</v>
      </c>
      <c r="I7" s="1091" t="s">
        <v>467</v>
      </c>
      <c r="J7" s="1116"/>
      <c r="K7" s="1095"/>
      <c r="L7" s="1095"/>
      <c r="M7" s="1095"/>
      <c r="N7" s="1095"/>
      <c r="O7" s="1095"/>
      <c r="P7" s="1095"/>
      <c r="Q7" s="1095"/>
      <c r="R7" s="1095"/>
      <c r="S7" s="1095"/>
      <c r="T7" s="1095"/>
    </row>
    <row r="8" spans="1:20" s="1090" customFormat="1" ht="46.2">
      <c r="A8" s="1278">
        <v>1</v>
      </c>
      <c r="B8" s="1095"/>
      <c r="C8" s="1095"/>
      <c r="D8" s="1095"/>
      <c r="F8" s="1117" t="str">
        <f>"2." &amp;mergeValue(A8)</f>
        <v>2.1</v>
      </c>
      <c r="G8" s="1126" t="s">
        <v>468</v>
      </c>
      <c r="H8" s="1105" t="str">
        <f>IF('Перечень тарифов'!R21="","наименование отсутствует","" &amp; 'Перечень тарифов'!R21 &amp; "")</f>
        <v>наименование отсутствует</v>
      </c>
      <c r="I8" s="1091" t="s">
        <v>563</v>
      </c>
      <c r="J8" s="1116"/>
      <c r="K8" s="1095"/>
      <c r="L8" s="1095"/>
      <c r="M8" s="1095"/>
      <c r="N8" s="1095"/>
      <c r="O8" s="1095"/>
      <c r="P8" s="1095"/>
      <c r="Q8" s="1095"/>
      <c r="R8" s="1095"/>
      <c r="S8" s="1095"/>
      <c r="T8" s="1095"/>
    </row>
    <row r="9" spans="1:20" s="1090" customFormat="1" ht="23.1">
      <c r="A9" s="1278"/>
      <c r="B9" s="1095"/>
      <c r="C9" s="1095"/>
      <c r="D9" s="1095"/>
      <c r="F9" s="1117" t="str">
        <f>"3." &amp;mergeValue(A9)</f>
        <v>3.1</v>
      </c>
      <c r="G9" s="1126" t="s">
        <v>469</v>
      </c>
      <c r="H9" s="1105" t="str">
        <f>IF('Перечень тарифов'!F21="","наименование отсутствует","" &amp; 'Перечень тарифов'!F21 &amp; "")</f>
        <v>Производство тепловой энергии. Комбинированная выработка с уст. мощностью производства электрической энергии 25 МВт и более</v>
      </c>
      <c r="I9" s="1091" t="s">
        <v>561</v>
      </c>
      <c r="J9" s="1116"/>
      <c r="K9" s="1095"/>
      <c r="L9" s="1095"/>
      <c r="M9" s="1095"/>
      <c r="N9" s="1095"/>
      <c r="O9" s="1095"/>
      <c r="P9" s="1095"/>
      <c r="Q9" s="1095"/>
      <c r="R9" s="1095"/>
      <c r="S9" s="1095"/>
      <c r="T9" s="1095"/>
    </row>
    <row r="10" spans="1:20" s="1090" customFormat="1" ht="23.1">
      <c r="A10" s="1278"/>
      <c r="B10" s="1095"/>
      <c r="C10" s="1095"/>
      <c r="D10" s="1095"/>
      <c r="F10" s="1117" t="str">
        <f>"4."&amp;mergeValue(A10)</f>
        <v>4.1</v>
      </c>
      <c r="G10" s="1126" t="s">
        <v>470</v>
      </c>
      <c r="H10" s="1106" t="s">
        <v>444</v>
      </c>
      <c r="I10" s="1091"/>
      <c r="J10" s="1116"/>
      <c r="K10" s="1095"/>
      <c r="L10" s="1095"/>
      <c r="M10" s="1095"/>
      <c r="N10" s="1095"/>
      <c r="O10" s="1095"/>
      <c r="P10" s="1095"/>
      <c r="Q10" s="1095"/>
      <c r="R10" s="1095"/>
      <c r="S10" s="1095"/>
      <c r="T10" s="1095"/>
    </row>
    <row r="11" spans="1:20" s="1090" customFormat="1" ht="19.05">
      <c r="A11" s="1278"/>
      <c r="B11" s="1278">
        <v>1</v>
      </c>
      <c r="C11" s="1122"/>
      <c r="D11" s="1122"/>
      <c r="F11" s="1117" t="str">
        <f>"4."&amp;mergeValue(A11) &amp;"."&amp;mergeValue(B11)</f>
        <v>4.1.1</v>
      </c>
      <c r="G11" s="1112" t="s">
        <v>565</v>
      </c>
      <c r="H11" s="1105" t="str">
        <f>IF(region_name="","",region_name)</f>
        <v>Курганская область</v>
      </c>
      <c r="I11" s="1091" t="s">
        <v>473</v>
      </c>
      <c r="J11" s="1116"/>
      <c r="K11" s="1095"/>
      <c r="L11" s="1095"/>
      <c r="M11" s="1095"/>
      <c r="N11" s="1095"/>
      <c r="O11" s="1095"/>
      <c r="P11" s="1095"/>
      <c r="Q11" s="1095"/>
      <c r="R11" s="1095"/>
      <c r="S11" s="1095"/>
      <c r="T11" s="1095"/>
    </row>
    <row r="12" spans="1:20" s="1090" customFormat="1" ht="23.1">
      <c r="A12" s="1278"/>
      <c r="B12" s="1278"/>
      <c r="C12" s="1278">
        <v>1</v>
      </c>
      <c r="D12" s="1122"/>
      <c r="F12" s="1117" t="str">
        <f>"4."&amp;mergeValue(A12) &amp;"."&amp;mergeValue(B12)&amp;"."&amp;mergeValue(C12)</f>
        <v>4.1.1.1</v>
      </c>
      <c r="G12" s="1121" t="s">
        <v>471</v>
      </c>
      <c r="H12" s="1105" t="str">
        <f>IF(Территории!H13="","","" &amp; Территории!H13 &amp; "")</f>
        <v>город Курган</v>
      </c>
      <c r="I12" s="1091" t="s">
        <v>474</v>
      </c>
      <c r="J12" s="1116"/>
      <c r="K12" s="1095"/>
      <c r="L12" s="1095"/>
      <c r="M12" s="1095"/>
      <c r="N12" s="1095"/>
      <c r="O12" s="1095"/>
      <c r="P12" s="1095"/>
      <c r="Q12" s="1095"/>
      <c r="R12" s="1095"/>
      <c r="S12" s="1095"/>
      <c r="T12" s="1095"/>
    </row>
    <row r="13" spans="1:20" s="1090" customFormat="1" ht="57.75">
      <c r="A13" s="1278"/>
      <c r="B13" s="1278"/>
      <c r="C13" s="1278"/>
      <c r="D13" s="1122">
        <v>1</v>
      </c>
      <c r="F13" s="1117" t="str">
        <f>"4."&amp;mergeValue(A13) &amp;"."&amp;mergeValue(B13)&amp;"."&amp;mergeValue(C13)&amp;"."&amp;mergeValue(D13)</f>
        <v>4.1.1.1.1</v>
      </c>
      <c r="G13" s="1129" t="s">
        <v>472</v>
      </c>
      <c r="H13" s="1105" t="str">
        <f>IF(Территории!R14="","","" &amp; Территории!R14 &amp; "")</f>
        <v>город Курган (37701000)</v>
      </c>
      <c r="I13" s="1181" t="s">
        <v>564</v>
      </c>
      <c r="J13" s="1116"/>
      <c r="K13" s="1095"/>
      <c r="L13" s="1095"/>
      <c r="M13" s="1095"/>
      <c r="N13" s="1095"/>
      <c r="O13" s="1095"/>
      <c r="P13" s="1095"/>
      <c r="Q13" s="1095"/>
      <c r="R13" s="1095"/>
      <c r="S13" s="1095"/>
      <c r="T13" s="1095"/>
    </row>
    <row r="14" spans="1:20" s="1114" customFormat="1" ht="3.1" customHeight="1">
      <c r="A14" s="1115"/>
      <c r="B14" s="1115"/>
      <c r="C14" s="1115"/>
      <c r="D14" s="1115"/>
      <c r="F14" s="1113"/>
      <c r="G14" s="1127"/>
      <c r="H14" s="1128"/>
      <c r="I14" s="1098"/>
      <c r="J14" s="1115"/>
      <c r="K14" s="1115"/>
      <c r="L14" s="1115"/>
      <c r="M14" s="1115"/>
      <c r="N14" s="1115"/>
      <c r="O14" s="1115"/>
      <c r="P14" s="1115"/>
      <c r="Q14" s="1115"/>
      <c r="R14" s="1115"/>
      <c r="S14" s="1115"/>
      <c r="T14" s="1115"/>
    </row>
    <row r="15" spans="1:20" s="1114" customFormat="1" ht="14.95" customHeight="1">
      <c r="A15" s="1115"/>
      <c r="B15" s="1115"/>
      <c r="C15" s="1115"/>
      <c r="D15" s="1115"/>
      <c r="F15" s="1113"/>
      <c r="G15" s="1273" t="s">
        <v>566</v>
      </c>
      <c r="H15" s="1273"/>
      <c r="I15" s="1098"/>
      <c r="J15" s="1115"/>
      <c r="K15" s="1115"/>
      <c r="L15" s="1115"/>
      <c r="M15" s="1115"/>
      <c r="N15" s="1115"/>
      <c r="O15" s="1115"/>
      <c r="P15" s="1115"/>
      <c r="Q15" s="1115"/>
      <c r="R15" s="1115"/>
      <c r="S15" s="1115"/>
      <c r="T15" s="111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election activeCell="E13" sqref="E13"/>
    </sheetView>
  </sheetViews>
  <sheetFormatPr defaultColWidth="10.5703125" defaultRowHeight="13.6"/>
  <cols>
    <col min="1" max="1" width="9.140625" style="1076" hidden="1" customWidth="1"/>
    <col min="2" max="2" width="9.140625" style="1088" hidden="1" customWidth="1"/>
    <col min="3" max="3" width="3.7109375" style="1075" customWidth="1"/>
    <col min="4" max="4" width="6.28515625" style="1068" bestFit="1" customWidth="1"/>
    <col min="5" max="5" width="64.140625" style="1068" customWidth="1"/>
    <col min="6" max="7" width="35.7109375" style="1068" customWidth="1"/>
    <col min="8" max="8" width="115.7109375" style="1068" customWidth="1"/>
    <col min="9" max="9" width="10.5703125" style="1068"/>
    <col min="10" max="11" width="10.5703125" style="1094"/>
    <col min="12" max="16384" width="10.5703125" style="1068"/>
  </cols>
  <sheetData>
    <row r="1" spans="1:17" hidden="1">
      <c r="N1" s="1143"/>
      <c r="O1" s="1143"/>
      <c r="Q1" s="1143"/>
    </row>
    <row r="2" spans="1:17" hidden="1"/>
    <row r="3" spans="1:17" hidden="1"/>
    <row r="4" spans="1:17" ht="3.1" customHeight="1">
      <c r="C4" s="1074"/>
      <c r="D4" s="1069"/>
      <c r="E4" s="1069"/>
      <c r="F4" s="1069"/>
      <c r="G4" s="1134"/>
      <c r="H4" s="1134"/>
    </row>
    <row r="5" spans="1:17" ht="26.15" customHeight="1">
      <c r="C5" s="1074"/>
      <c r="D5" s="1299" t="s">
        <v>690</v>
      </c>
      <c r="E5" s="1299"/>
      <c r="F5" s="1299"/>
      <c r="G5" s="1299"/>
      <c r="H5" s="1131"/>
    </row>
    <row r="6" spans="1:17" ht="3.1" customHeight="1">
      <c r="C6" s="1074"/>
      <c r="D6" s="1069"/>
      <c r="E6" s="1135"/>
      <c r="F6" s="1135"/>
      <c r="G6" s="1073"/>
      <c r="H6" s="1136"/>
    </row>
    <row r="7" spans="1:17">
      <c r="C7" s="1074"/>
      <c r="D7" s="1315" t="s">
        <v>440</v>
      </c>
      <c r="E7" s="1315"/>
      <c r="F7" s="1315"/>
      <c r="G7" s="1315"/>
      <c r="H7" s="1348" t="s">
        <v>441</v>
      </c>
    </row>
    <row r="8" spans="1:17" ht="23.1">
      <c r="C8" s="1074"/>
      <c r="D8" s="1078" t="s">
        <v>87</v>
      </c>
      <c r="E8" s="1079" t="s">
        <v>443</v>
      </c>
      <c r="F8" s="1079" t="s">
        <v>434</v>
      </c>
      <c r="G8" s="1079" t="s">
        <v>442</v>
      </c>
      <c r="H8" s="1348"/>
    </row>
    <row r="9" spans="1:17" ht="12.1" customHeight="1">
      <c r="C9" s="1074"/>
      <c r="D9" s="1070" t="s">
        <v>88</v>
      </c>
      <c r="E9" s="1070" t="s">
        <v>47</v>
      </c>
      <c r="F9" s="1070" t="s">
        <v>48</v>
      </c>
      <c r="G9" s="1070" t="s">
        <v>49</v>
      </c>
      <c r="H9" s="1070" t="s">
        <v>64</v>
      </c>
    </row>
    <row r="10" spans="1:17" ht="21.1" customHeight="1">
      <c r="A10" s="1099"/>
      <c r="C10" s="1074"/>
      <c r="D10" s="1089" t="s">
        <v>88</v>
      </c>
      <c r="E10" s="1144" t="s">
        <v>693</v>
      </c>
      <c r="F10" s="1198" t="s">
        <v>1522</v>
      </c>
      <c r="G10" s="1031" t="s">
        <v>1524</v>
      </c>
      <c r="H10" s="1307" t="s">
        <v>695</v>
      </c>
    </row>
    <row r="11" spans="1:17" ht="21.1" customHeight="1">
      <c r="A11" s="1099"/>
      <c r="C11" s="1074"/>
      <c r="D11" s="1089" t="s">
        <v>47</v>
      </c>
      <c r="E11" s="1144" t="s">
        <v>694</v>
      </c>
      <c r="F11" s="1124" t="s">
        <v>1523</v>
      </c>
      <c r="G11" s="1031" t="s">
        <v>1524</v>
      </c>
      <c r="H11" s="1308"/>
    </row>
    <row r="12" spans="1:17" ht="21.1" customHeight="1">
      <c r="A12" s="1077"/>
      <c r="C12" s="1072"/>
      <c r="D12" s="1089" t="s">
        <v>48</v>
      </c>
      <c r="E12" s="1144" t="s">
        <v>677</v>
      </c>
      <c r="F12" s="1124" t="s">
        <v>1523</v>
      </c>
      <c r="G12" s="1031" t="s">
        <v>1524</v>
      </c>
      <c r="H12" s="1308"/>
      <c r="I12" s="1094"/>
      <c r="K12" s="1068"/>
    </row>
    <row r="13" spans="1:17" ht="21.1" customHeight="1">
      <c r="A13" s="1077"/>
      <c r="C13" s="1072"/>
      <c r="D13" s="1089" t="s">
        <v>49</v>
      </c>
      <c r="E13" s="1144" t="s">
        <v>678</v>
      </c>
      <c r="F13" s="1124" t="s">
        <v>1523</v>
      </c>
      <c r="G13" s="1031" t="s">
        <v>1524</v>
      </c>
      <c r="H13" s="1308"/>
      <c r="I13" s="1094"/>
      <c r="K13" s="1068"/>
    </row>
    <row r="14" spans="1:17" ht="14.95" customHeight="1">
      <c r="A14" s="1099"/>
      <c r="C14" s="1074"/>
      <c r="D14" s="1080"/>
      <c r="E14" s="1146" t="s">
        <v>322</v>
      </c>
      <c r="F14" s="1141"/>
      <c r="G14" s="1139"/>
      <c r="H14" s="1309"/>
    </row>
    <row r="15" spans="1:17">
      <c r="D15" s="1148"/>
      <c r="E15" s="1148"/>
      <c r="F15" s="1148"/>
      <c r="G15" s="1148"/>
      <c r="H15" s="1148"/>
    </row>
  </sheetData>
  <sheetProtection password="FA9C" sheet="1" objects="1" scenarios="1" formatColumns="0" formatRows="0"/>
  <dataConsolidate leftLabels="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F10" location="'Форма 4.9'!$F$10" tooltip="Кликните по гиперссылке, чтобы перейти по ссылке на обосновывающие документы или отредактировать её" display="Официальныйсайт"/>
    <hyperlink ref="G10" location="'Форма 4.9'!$G$10" tooltip="Кликните по гиперссылке, чтобы перейти по ссылке на обосновывающие документы или отредактировать её" display="http://www.ite-ng.pw/generation/kurgan/disclosure/zakupki/"/>
    <hyperlink ref="G11:G13" location="'Форма 4.9'!$G$10" tooltip="Кликните по гиперссылке, чтобы перейти по ссылке на обосновывающие документы или отредактировать её" display="http://www.ite-ng.pw/generation/kurgan/disclosure/zakupki/"/>
    <hyperlink ref="G11" location="'Форма 4.9'!$G$11" tooltip="Кликните по гиперссылке, чтобы перейти по ссылке на обосновывающие документы или отредактировать её" display="http://www.ite-ng.pw/generation/kurgan/disclosure/zakupki/"/>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3.6"/>
  <cols>
    <col min="1" max="1" width="3.7109375" style="1096" hidden="1" customWidth="1"/>
    <col min="2" max="4" width="3.7109375" style="1093"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3"/>
    <col min="12" max="12" width="11.140625" style="1093" customWidth="1"/>
    <col min="13" max="20" width="10.5703125" style="1093"/>
    <col min="21" max="16384" width="10.5703125" style="1068"/>
  </cols>
  <sheetData>
    <row r="1" spans="1:20" ht="3.1" customHeight="1">
      <c r="A1" s="1096" t="s">
        <v>204</v>
      </c>
    </row>
    <row r="2" spans="1:20" ht="23.1">
      <c r="F2" s="1274" t="s">
        <v>465</v>
      </c>
      <c r="G2" s="1275"/>
      <c r="H2" s="1276"/>
      <c r="I2" s="1130"/>
    </row>
    <row r="3" spans="1:20" ht="3.1" customHeight="1"/>
    <row r="4" spans="1:20" s="1090" customFormat="1" ht="11.55">
      <c r="A4" s="1095"/>
      <c r="B4" s="1095"/>
      <c r="C4" s="1095"/>
      <c r="D4" s="1095"/>
      <c r="F4" s="1232" t="s">
        <v>440</v>
      </c>
      <c r="G4" s="1232"/>
      <c r="H4" s="1232"/>
      <c r="I4" s="1277" t="s">
        <v>441</v>
      </c>
      <c r="J4" s="1095"/>
      <c r="K4" s="1095"/>
      <c r="L4" s="1095"/>
      <c r="M4" s="1095"/>
      <c r="N4" s="1095"/>
      <c r="O4" s="1095"/>
      <c r="P4" s="1095"/>
      <c r="Q4" s="1095"/>
      <c r="R4" s="1095"/>
      <c r="S4" s="1095"/>
      <c r="T4" s="1095"/>
    </row>
    <row r="5" spans="1:20" s="1090" customFormat="1" ht="11.25" customHeight="1">
      <c r="A5" s="1095"/>
      <c r="B5" s="1095"/>
      <c r="C5" s="1095"/>
      <c r="D5" s="1095"/>
      <c r="F5" s="1179" t="s">
        <v>87</v>
      </c>
      <c r="G5" s="1120" t="s">
        <v>443</v>
      </c>
      <c r="H5" s="1186" t="s">
        <v>434</v>
      </c>
      <c r="I5" s="1277"/>
      <c r="J5" s="1095"/>
      <c r="K5" s="1095"/>
      <c r="L5" s="1095"/>
      <c r="M5" s="1095"/>
      <c r="N5" s="1095"/>
      <c r="O5" s="1095"/>
      <c r="P5" s="1095"/>
      <c r="Q5" s="1095"/>
      <c r="R5" s="1095"/>
      <c r="S5" s="1095"/>
      <c r="T5" s="1095"/>
    </row>
    <row r="6" spans="1:20" s="1090" customFormat="1" ht="12.1" customHeight="1">
      <c r="A6" s="1095"/>
      <c r="B6" s="1095"/>
      <c r="C6" s="1095"/>
      <c r="D6" s="1095"/>
      <c r="F6" s="1108" t="s">
        <v>88</v>
      </c>
      <c r="G6" s="1110">
        <v>2</v>
      </c>
      <c r="H6" s="1111">
        <v>3</v>
      </c>
      <c r="I6" s="1109">
        <v>4</v>
      </c>
      <c r="J6" s="1095">
        <v>4</v>
      </c>
      <c r="K6" s="1095"/>
      <c r="L6" s="1095"/>
      <c r="M6" s="1095"/>
      <c r="N6" s="1095"/>
      <c r="O6" s="1095"/>
      <c r="P6" s="1095"/>
      <c r="Q6" s="1095"/>
      <c r="R6" s="1095"/>
      <c r="S6" s="1095"/>
      <c r="T6" s="1095"/>
    </row>
    <row r="7" spans="1:20" s="1090" customFormat="1" ht="19.05">
      <c r="A7" s="1095"/>
      <c r="B7" s="1095"/>
      <c r="C7" s="1095"/>
      <c r="D7" s="1095"/>
      <c r="F7" s="1117">
        <v>1</v>
      </c>
      <c r="G7" s="1126" t="s">
        <v>466</v>
      </c>
      <c r="H7" s="1183" t="str">
        <f>IF(dateCh="","",dateCh)</f>
        <v>02.05.2023</v>
      </c>
      <c r="I7" s="1091" t="s">
        <v>467</v>
      </c>
      <c r="J7" s="1116"/>
      <c r="K7" s="1095"/>
      <c r="L7" s="1095"/>
      <c r="M7" s="1095"/>
      <c r="N7" s="1095"/>
      <c r="O7" s="1095"/>
      <c r="P7" s="1095"/>
      <c r="Q7" s="1095"/>
      <c r="R7" s="1095"/>
      <c r="S7" s="1095"/>
      <c r="T7" s="1095"/>
    </row>
    <row r="8" spans="1:20" s="1090" customFormat="1" ht="46.2">
      <c r="A8" s="1278">
        <v>1</v>
      </c>
      <c r="B8" s="1095"/>
      <c r="C8" s="1095"/>
      <c r="D8" s="1095"/>
      <c r="F8" s="1117" t="str">
        <f>"2." &amp;mergeValue(A8)</f>
        <v>2.1</v>
      </c>
      <c r="G8" s="1126" t="s">
        <v>468</v>
      </c>
      <c r="H8" s="1183" t="str">
        <f>IF('Перечень тарифов'!R21="","наименование отсутствует","" &amp; 'Перечень тарифов'!R21 &amp; "")</f>
        <v>наименование отсутствует</v>
      </c>
      <c r="I8" s="1091" t="s">
        <v>563</v>
      </c>
      <c r="J8" s="1116"/>
      <c r="K8" s="1095"/>
      <c r="L8" s="1095"/>
      <c r="M8" s="1095"/>
      <c r="N8" s="1095"/>
      <c r="O8" s="1095"/>
      <c r="P8" s="1095"/>
      <c r="Q8" s="1095"/>
      <c r="R8" s="1095"/>
      <c r="S8" s="1095"/>
      <c r="T8" s="1095"/>
    </row>
    <row r="9" spans="1:20" s="1090" customFormat="1" ht="23.1">
      <c r="A9" s="1278"/>
      <c r="B9" s="1095"/>
      <c r="C9" s="1095"/>
      <c r="D9" s="1095"/>
      <c r="F9" s="1117" t="str">
        <f>"3." &amp;mergeValue(A9)</f>
        <v>3.1</v>
      </c>
      <c r="G9" s="1126" t="s">
        <v>469</v>
      </c>
      <c r="H9" s="1183" t="str">
        <f>IF('Перечень тарифов'!F21="","наименование отсутствует","" &amp; 'Перечень тарифов'!F21 &amp; "")</f>
        <v>Производство тепловой энергии. Комбинированная выработка с уст. мощностью производства электрической энергии 25 МВт и более</v>
      </c>
      <c r="I9" s="1091" t="s">
        <v>561</v>
      </c>
      <c r="J9" s="1116"/>
      <c r="K9" s="1095"/>
      <c r="L9" s="1095"/>
      <c r="M9" s="1095"/>
      <c r="N9" s="1095"/>
      <c r="O9" s="1095"/>
      <c r="P9" s="1095"/>
      <c r="Q9" s="1095"/>
      <c r="R9" s="1095"/>
      <c r="S9" s="1095"/>
      <c r="T9" s="1095"/>
    </row>
    <row r="10" spans="1:20" s="1090" customFormat="1" ht="23.1">
      <c r="A10" s="1278"/>
      <c r="B10" s="1095"/>
      <c r="C10" s="1095"/>
      <c r="D10" s="1095"/>
      <c r="F10" s="1117" t="str">
        <f>"4."&amp;mergeValue(A10)</f>
        <v>4.1</v>
      </c>
      <c r="G10" s="1126" t="s">
        <v>470</v>
      </c>
      <c r="H10" s="1186" t="s">
        <v>444</v>
      </c>
      <c r="I10" s="1091"/>
      <c r="J10" s="1116"/>
      <c r="K10" s="1095"/>
      <c r="L10" s="1095"/>
      <c r="M10" s="1095"/>
      <c r="N10" s="1095"/>
      <c r="O10" s="1095"/>
      <c r="P10" s="1095"/>
      <c r="Q10" s="1095"/>
      <c r="R10" s="1095"/>
      <c r="S10" s="1095"/>
      <c r="T10" s="1095"/>
    </row>
    <row r="11" spans="1:20" s="1090" customFormat="1" ht="19.05">
      <c r="A11" s="1278"/>
      <c r="B11" s="1278">
        <v>1</v>
      </c>
      <c r="C11" s="1180"/>
      <c r="D11" s="1180"/>
      <c r="F11" s="1117" t="str">
        <f>"4."&amp;mergeValue(A11) &amp;"."&amp;mergeValue(B11)</f>
        <v>4.1.1</v>
      </c>
      <c r="G11" s="1112" t="s">
        <v>565</v>
      </c>
      <c r="H11" s="1183" t="str">
        <f>IF(region_name="","",region_name)</f>
        <v>Курганская область</v>
      </c>
      <c r="I11" s="1091" t="s">
        <v>473</v>
      </c>
      <c r="J11" s="1116"/>
      <c r="K11" s="1095"/>
      <c r="L11" s="1095"/>
      <c r="M11" s="1095"/>
      <c r="N11" s="1095"/>
      <c r="O11" s="1095"/>
      <c r="P11" s="1095"/>
      <c r="Q11" s="1095"/>
      <c r="R11" s="1095"/>
      <c r="S11" s="1095"/>
      <c r="T11" s="1095"/>
    </row>
    <row r="12" spans="1:20" s="1090" customFormat="1" ht="23.1">
      <c r="A12" s="1278"/>
      <c r="B12" s="1278"/>
      <c r="C12" s="1278">
        <v>1</v>
      </c>
      <c r="D12" s="1180"/>
      <c r="F12" s="1117" t="str">
        <f>"4."&amp;mergeValue(A12) &amp;"."&amp;mergeValue(B12)&amp;"."&amp;mergeValue(C12)</f>
        <v>4.1.1.1</v>
      </c>
      <c r="G12" s="1121" t="s">
        <v>471</v>
      </c>
      <c r="H12" s="1183" t="str">
        <f>IF(Территории!H13="","","" &amp; Территории!H13 &amp; "")</f>
        <v>город Курган</v>
      </c>
      <c r="I12" s="1091" t="s">
        <v>474</v>
      </c>
      <c r="J12" s="1116"/>
      <c r="K12" s="1095"/>
      <c r="L12" s="1095"/>
      <c r="M12" s="1095"/>
      <c r="N12" s="1095"/>
      <c r="O12" s="1095"/>
      <c r="P12" s="1095"/>
      <c r="Q12" s="1095"/>
      <c r="R12" s="1095"/>
      <c r="S12" s="1095"/>
      <c r="T12" s="1095"/>
    </row>
    <row r="13" spans="1:20" s="1090" customFormat="1" ht="57.75">
      <c r="A13" s="1278"/>
      <c r="B13" s="1278"/>
      <c r="C13" s="1278"/>
      <c r="D13" s="1180">
        <v>1</v>
      </c>
      <c r="F13" s="1117" t="str">
        <f>"4."&amp;mergeValue(A13) &amp;"."&amp;mergeValue(B13)&amp;"."&amp;mergeValue(C13)&amp;"."&amp;mergeValue(D13)</f>
        <v>4.1.1.1.1</v>
      </c>
      <c r="G13" s="1129" t="s">
        <v>472</v>
      </c>
      <c r="H13" s="1183" t="str">
        <f>IF(Территории!R14="","","" &amp; Территории!R14 &amp; "")</f>
        <v>город Курган (37701000)</v>
      </c>
      <c r="I13" s="1181" t="s">
        <v>564</v>
      </c>
      <c r="J13" s="1116"/>
      <c r="K13" s="1095"/>
      <c r="L13" s="1095"/>
      <c r="M13" s="1095"/>
      <c r="N13" s="1095"/>
      <c r="O13" s="1095"/>
      <c r="P13" s="1095"/>
      <c r="Q13" s="1095"/>
      <c r="R13" s="1095"/>
      <c r="S13" s="1095"/>
      <c r="T13" s="1095"/>
    </row>
    <row r="14" spans="1:20" s="1114" customFormat="1" ht="3.1" customHeight="1">
      <c r="A14" s="1115"/>
      <c r="B14" s="1115"/>
      <c r="C14" s="1115"/>
      <c r="D14" s="1115"/>
      <c r="F14" s="1113"/>
      <c r="G14" s="1127"/>
      <c r="H14" s="1128"/>
      <c r="I14" s="1098"/>
      <c r="J14" s="1115"/>
      <c r="K14" s="1115"/>
      <c r="L14" s="1115"/>
      <c r="M14" s="1115"/>
      <c r="N14" s="1115"/>
      <c r="O14" s="1115"/>
      <c r="P14" s="1115"/>
      <c r="Q14" s="1115"/>
      <c r="R14" s="1115"/>
      <c r="S14" s="1115"/>
      <c r="T14" s="1115"/>
    </row>
    <row r="15" spans="1:20" s="1114" customFormat="1" ht="14.95" customHeight="1">
      <c r="A15" s="1115"/>
      <c r="B15" s="1115"/>
      <c r="C15" s="1115"/>
      <c r="D15" s="1115"/>
      <c r="F15" s="1113"/>
      <c r="G15" s="1273" t="s">
        <v>566</v>
      </c>
      <c r="H15" s="1273"/>
      <c r="I15" s="1098"/>
      <c r="J15" s="1115"/>
      <c r="K15" s="1115"/>
      <c r="L15" s="1115"/>
      <c r="M15" s="1115"/>
      <c r="N15" s="1115"/>
      <c r="O15" s="1115"/>
      <c r="P15" s="1115"/>
      <c r="Q15" s="1115"/>
      <c r="R15" s="1115"/>
      <c r="S15" s="1115"/>
      <c r="T15" s="111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42"/>
  <sheetViews>
    <sheetView showGridLines="0" tabSelected="1" topLeftCell="C4" zoomScaleNormal="100" workbookViewId="0">
      <selection activeCell="F20" sqref="F20"/>
    </sheetView>
  </sheetViews>
  <sheetFormatPr defaultColWidth="10.5703125" defaultRowHeight="13.6"/>
  <cols>
    <col min="1" max="1" width="9.140625" style="1076" hidden="1" customWidth="1"/>
    <col min="2" max="2" width="9.140625" style="1088" hidden="1" customWidth="1"/>
    <col min="3" max="3" width="3.7109375" style="1075" customWidth="1"/>
    <col min="4" max="4" width="6.28515625" style="1068" bestFit="1" customWidth="1"/>
    <col min="5" max="5" width="46.7109375" style="1068" customWidth="1"/>
    <col min="6" max="6" width="35.7109375" style="1068" customWidth="1"/>
    <col min="7" max="7" width="3.7109375" style="1068" customWidth="1"/>
    <col min="8" max="9" width="11.7109375" style="1068" customWidth="1"/>
    <col min="10" max="11" width="35.7109375" style="1068" customWidth="1"/>
    <col min="12" max="12" width="84.85546875" style="1068" customWidth="1"/>
    <col min="13" max="13" width="10.5703125" style="1068"/>
    <col min="14" max="15" width="10.5703125" style="1094"/>
    <col min="16" max="16384" width="10.5703125" style="1068"/>
  </cols>
  <sheetData>
    <row r="1" spans="1:32" hidden="1">
      <c r="S1" s="1142"/>
      <c r="AF1" s="1143"/>
    </row>
    <row r="2" spans="1:32" hidden="1"/>
    <row r="3" spans="1:32" hidden="1"/>
    <row r="4" spans="1:32" ht="3.1" customHeight="1">
      <c r="C4" s="1074"/>
      <c r="D4" s="1069"/>
      <c r="E4" s="1069"/>
      <c r="F4" s="1069"/>
      <c r="G4" s="1069"/>
      <c r="H4" s="1069"/>
      <c r="I4" s="1069"/>
      <c r="J4" s="1069"/>
      <c r="K4" s="1134"/>
      <c r="L4" s="1134"/>
    </row>
    <row r="5" spans="1:32" ht="26.15" customHeight="1">
      <c r="C5" s="1074"/>
      <c r="D5" s="1299" t="s">
        <v>702</v>
      </c>
      <c r="E5" s="1299"/>
      <c r="F5" s="1299"/>
      <c r="G5" s="1299"/>
      <c r="H5" s="1299"/>
      <c r="I5" s="1299"/>
      <c r="J5" s="1299"/>
      <c r="K5" s="1299"/>
      <c r="L5" s="1118"/>
    </row>
    <row r="6" spans="1:32" ht="3.1" customHeight="1">
      <c r="C6" s="1074"/>
      <c r="D6" s="1069"/>
      <c r="E6" s="1135"/>
      <c r="F6" s="1135"/>
      <c r="G6" s="1135"/>
      <c r="H6" s="1135"/>
      <c r="I6" s="1135"/>
      <c r="J6" s="1135"/>
      <c r="K6" s="1073"/>
      <c r="L6" s="1136"/>
    </row>
    <row r="7" spans="1:32" ht="19.05">
      <c r="C7" s="1074"/>
      <c r="D7" s="1069"/>
      <c r="E7" s="1152" t="str">
        <f>"Дата подачи заявления об "&amp;IF(datePr_ch="","утверждении","изменении") &amp; " тарифов"</f>
        <v>Дата подачи заявления об утверждении тарифов</v>
      </c>
      <c r="F7" s="1311" t="str">
        <f>IF(datePr_ch="",IF(datePr="","",datePr),datePr_ch)</f>
        <v>27.04.2023</v>
      </c>
      <c r="G7" s="1311"/>
      <c r="H7" s="1311"/>
      <c r="I7" s="1311"/>
      <c r="J7" s="1311"/>
      <c r="K7" s="1311"/>
      <c r="L7" s="1164"/>
      <c r="M7" s="1092"/>
    </row>
    <row r="8" spans="1:32" ht="23.1">
      <c r="C8" s="1074"/>
      <c r="D8" s="1069"/>
      <c r="E8" s="1152" t="str">
        <f>"Номер подачи заявления об "&amp;IF(numberPr_ch="","утверждении","изменении") &amp; " тарифов"</f>
        <v>Номер подачи заявления об утверждении тарифов</v>
      </c>
      <c r="F8" s="1311" t="str">
        <f>IF(numberPr_ch="",IF(numberPr="","",numberPr),numberPr_ch)</f>
        <v>130Т</v>
      </c>
      <c r="G8" s="1311"/>
      <c r="H8" s="1311"/>
      <c r="I8" s="1311"/>
      <c r="J8" s="1311"/>
      <c r="K8" s="1311"/>
      <c r="L8" s="1164"/>
      <c r="M8" s="1092"/>
    </row>
    <row r="9" spans="1:32">
      <c r="C9" s="1074"/>
      <c r="D9" s="1069"/>
      <c r="E9" s="1135"/>
      <c r="F9" s="1135"/>
      <c r="G9" s="1135"/>
      <c r="H9" s="1135"/>
      <c r="I9" s="1135"/>
      <c r="J9" s="1135"/>
      <c r="K9" s="1073"/>
      <c r="L9" s="1136"/>
    </row>
    <row r="10" spans="1:32" ht="21.1" customHeight="1">
      <c r="C10" s="1074"/>
      <c r="D10" s="1315" t="s">
        <v>440</v>
      </c>
      <c r="E10" s="1315"/>
      <c r="F10" s="1315"/>
      <c r="G10" s="1315"/>
      <c r="H10" s="1315"/>
      <c r="I10" s="1315"/>
      <c r="J10" s="1315"/>
      <c r="K10" s="1315"/>
      <c r="L10" s="1348" t="s">
        <v>441</v>
      </c>
    </row>
    <row r="11" spans="1:32" ht="21.1" customHeight="1">
      <c r="C11" s="1074"/>
      <c r="D11" s="1287" t="s">
        <v>87</v>
      </c>
      <c r="E11" s="1349" t="s">
        <v>291</v>
      </c>
      <c r="F11" s="1349" t="s">
        <v>18</v>
      </c>
      <c r="G11" s="1351" t="s">
        <v>679</v>
      </c>
      <c r="H11" s="1352"/>
      <c r="I11" s="1353"/>
      <c r="J11" s="1349" t="s">
        <v>434</v>
      </c>
      <c r="K11" s="1349" t="s">
        <v>442</v>
      </c>
      <c r="L11" s="1348"/>
    </row>
    <row r="12" spans="1:32" ht="21.1" customHeight="1">
      <c r="C12" s="1074"/>
      <c r="D12" s="1289"/>
      <c r="E12" s="1350"/>
      <c r="F12" s="1350"/>
      <c r="G12" s="1355" t="s">
        <v>680</v>
      </c>
      <c r="H12" s="1356"/>
      <c r="I12" s="1079" t="s">
        <v>681</v>
      </c>
      <c r="J12" s="1350"/>
      <c r="K12" s="1350"/>
      <c r="L12" s="1348"/>
    </row>
    <row r="13" spans="1:32" ht="12.1" customHeight="1">
      <c r="C13" s="1074"/>
      <c r="D13" s="1070" t="s">
        <v>88</v>
      </c>
      <c r="E13" s="1070" t="s">
        <v>47</v>
      </c>
      <c r="F13" s="1070" t="s">
        <v>48</v>
      </c>
      <c r="G13" s="1357" t="s">
        <v>49</v>
      </c>
      <c r="H13" s="1357"/>
      <c r="I13" s="1070" t="s">
        <v>64</v>
      </c>
      <c r="J13" s="1070" t="s">
        <v>65</v>
      </c>
      <c r="K13" s="1070" t="s">
        <v>177</v>
      </c>
      <c r="L13" s="1070" t="s">
        <v>178</v>
      </c>
    </row>
    <row r="14" spans="1:32" ht="14.3" customHeight="1">
      <c r="A14" s="1099"/>
      <c r="C14" s="1074"/>
      <c r="D14" s="1147">
        <v>1</v>
      </c>
      <c r="E14" s="1354" t="s">
        <v>682</v>
      </c>
      <c r="F14" s="1358"/>
      <c r="G14" s="1358"/>
      <c r="H14" s="1358"/>
      <c r="I14" s="1358"/>
      <c r="J14" s="1358"/>
      <c r="K14" s="1358"/>
      <c r="L14" s="1084"/>
      <c r="M14" s="1149"/>
    </row>
    <row r="15" spans="1:32" ht="57.75">
      <c r="A15" s="1099"/>
      <c r="C15" s="1074"/>
      <c r="D15" s="1147" t="s">
        <v>289</v>
      </c>
      <c r="E15" s="1102" t="s">
        <v>444</v>
      </c>
      <c r="F15" s="1102" t="s">
        <v>444</v>
      </c>
      <c r="G15" s="1359" t="s">
        <v>444</v>
      </c>
      <c r="H15" s="1360"/>
      <c r="I15" s="1102" t="s">
        <v>444</v>
      </c>
      <c r="J15" s="1124" t="s">
        <v>1011</v>
      </c>
      <c r="K15" s="1162"/>
      <c r="L15" s="1091" t="s">
        <v>683</v>
      </c>
      <c r="M15" s="1149"/>
    </row>
    <row r="16" spans="1:32" ht="19.05">
      <c r="A16" s="1099"/>
      <c r="B16" s="1088">
        <v>3</v>
      </c>
      <c r="C16" s="1074"/>
      <c r="D16" s="1150">
        <v>2</v>
      </c>
      <c r="E16" s="1361" t="s">
        <v>684</v>
      </c>
      <c r="F16" s="1362"/>
      <c r="G16" s="1362"/>
      <c r="H16" s="1363"/>
      <c r="I16" s="1363"/>
      <c r="J16" s="1363" t="s">
        <v>444</v>
      </c>
      <c r="K16" s="1363"/>
      <c r="L16" s="1145"/>
      <c r="M16" s="1149"/>
    </row>
    <row r="17" spans="1:15" ht="90" customHeight="1">
      <c r="A17" s="1099"/>
      <c r="C17" s="1364"/>
      <c r="D17" s="1365" t="s">
        <v>685</v>
      </c>
      <c r="E17" s="1366"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17" s="1367" t="str">
        <f>IF('Перечень тарифов'!J21="","наименование отсутствует","" &amp; 'Перечень тарифов'!J21 &amp; "")</f>
        <v>Тариф на тепловую энергию (мощность) на долгосрочный период регулирования 2024-2028 гг. для потребителей ООО "Курганская ТЭЦ"</v>
      </c>
      <c r="G17" s="1102"/>
      <c r="H17" s="1161" t="s">
        <v>931</v>
      </c>
      <c r="I17" s="1159" t="s">
        <v>932</v>
      </c>
      <c r="J17" s="1124" t="s">
        <v>242</v>
      </c>
      <c r="K17" s="1102" t="s">
        <v>444</v>
      </c>
      <c r="L17" s="1307" t="s">
        <v>706</v>
      </c>
      <c r="M17" s="1149"/>
    </row>
    <row r="18" spans="1:15" ht="19.05">
      <c r="A18" s="1099"/>
      <c r="C18" s="1364"/>
      <c r="D18" s="1365"/>
      <c r="E18" s="1366"/>
      <c r="F18" s="1367"/>
      <c r="G18" s="1151"/>
      <c r="H18" s="1146" t="s">
        <v>269</v>
      </c>
      <c r="I18" s="1141"/>
      <c r="J18" s="1141"/>
      <c r="K18" s="1139"/>
      <c r="L18" s="1309"/>
      <c r="M18" s="1149"/>
    </row>
    <row r="19" spans="1:15" ht="19.05">
      <c r="A19" s="1099"/>
      <c r="B19" s="1088">
        <v>3</v>
      </c>
      <c r="C19" s="1074"/>
      <c r="D19" s="1089" t="s">
        <v>48</v>
      </c>
      <c r="E19" s="1354" t="s">
        <v>686</v>
      </c>
      <c r="F19" s="1354"/>
      <c r="G19" s="1354"/>
      <c r="H19" s="1354"/>
      <c r="I19" s="1354"/>
      <c r="J19" s="1354"/>
      <c r="K19" s="1354"/>
      <c r="L19" s="1123"/>
      <c r="M19" s="1149"/>
    </row>
    <row r="20" spans="1:15" ht="49.6" customHeight="1">
      <c r="A20" s="1099"/>
      <c r="C20" s="1074"/>
      <c r="D20" s="1147" t="s">
        <v>435</v>
      </c>
      <c r="E20" s="1102" t="s">
        <v>444</v>
      </c>
      <c r="F20" s="1102" t="s">
        <v>444</v>
      </c>
      <c r="G20" s="1359" t="s">
        <v>444</v>
      </c>
      <c r="H20" s="1360"/>
      <c r="I20" s="1102" t="s">
        <v>444</v>
      </c>
      <c r="J20" s="1102" t="s">
        <v>444</v>
      </c>
      <c r="K20" s="1031" t="s">
        <v>1525</v>
      </c>
      <c r="L20" s="1091" t="s">
        <v>687</v>
      </c>
      <c r="M20" s="1149"/>
    </row>
    <row r="21" spans="1:15" ht="19.05">
      <c r="A21" s="1099"/>
      <c r="B21" s="1088">
        <v>3</v>
      </c>
      <c r="C21" s="1074"/>
      <c r="D21" s="1089" t="s">
        <v>49</v>
      </c>
      <c r="E21" s="1354" t="s">
        <v>688</v>
      </c>
      <c r="F21" s="1354"/>
      <c r="G21" s="1354"/>
      <c r="H21" s="1354"/>
      <c r="I21" s="1354"/>
      <c r="J21" s="1354"/>
      <c r="K21" s="1354"/>
      <c r="L21" s="1123"/>
      <c r="M21" s="1149"/>
    </row>
    <row r="22" spans="1:15" ht="20.05" customHeight="1">
      <c r="A22" s="1099"/>
      <c r="C22" s="1364"/>
      <c r="D22" s="1365" t="s">
        <v>436</v>
      </c>
      <c r="E22" s="1366"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22" s="1367" t="str">
        <f>IF('Перечень тарифов'!J21="","наименование отсутствует","" &amp; 'Перечень тарифов'!J21 &amp; "")</f>
        <v>Тариф на тепловую энергию (мощность) на долгосрочный период регулирования 2024-2028 гг. для потребителей ООО "Курганская ТЭЦ"</v>
      </c>
      <c r="G22" s="1102"/>
      <c r="H22" s="1159" t="s">
        <v>931</v>
      </c>
      <c r="I22" s="1159" t="s">
        <v>1505</v>
      </c>
      <c r="J22" s="1165">
        <v>868817.21408291894</v>
      </c>
      <c r="K22" s="1102" t="s">
        <v>444</v>
      </c>
      <c r="L22" s="1307" t="s">
        <v>707</v>
      </c>
      <c r="M22" s="1149"/>
    </row>
    <row r="23" spans="1:15" s="1065" customFormat="1" ht="20.05" customHeight="1">
      <c r="A23" s="1099"/>
      <c r="B23" s="1088"/>
      <c r="C23" s="1364"/>
      <c r="D23" s="1365"/>
      <c r="E23" s="1366"/>
      <c r="F23" s="1367"/>
      <c r="G23" s="1194" t="s">
        <v>1501</v>
      </c>
      <c r="H23" s="1161" t="s">
        <v>1512</v>
      </c>
      <c r="I23" s="1159" t="s">
        <v>1515</v>
      </c>
      <c r="J23" s="1165">
        <v>1203382.1799134901</v>
      </c>
      <c r="K23" s="1102" t="s">
        <v>444</v>
      </c>
      <c r="L23" s="1308"/>
      <c r="M23" s="1149"/>
      <c r="N23" s="1094"/>
      <c r="O23" s="1094"/>
    </row>
    <row r="24" spans="1:15" s="1065" customFormat="1" ht="20.05" customHeight="1">
      <c r="A24" s="1099"/>
      <c r="B24" s="1088"/>
      <c r="C24" s="1364"/>
      <c r="D24" s="1365"/>
      <c r="E24" s="1366"/>
      <c r="F24" s="1367"/>
      <c r="G24" s="1194" t="s">
        <v>1501</v>
      </c>
      <c r="H24" s="1161" t="s">
        <v>1506</v>
      </c>
      <c r="I24" s="1159" t="s">
        <v>1507</v>
      </c>
      <c r="J24" s="1165">
        <v>1267817.06615412</v>
      </c>
      <c r="K24" s="1102" t="s">
        <v>444</v>
      </c>
      <c r="L24" s="1308"/>
      <c r="M24" s="1149"/>
      <c r="N24" s="1094"/>
      <c r="O24" s="1094"/>
    </row>
    <row r="25" spans="1:15" s="1065" customFormat="1" ht="20.05" customHeight="1">
      <c r="A25" s="1099"/>
      <c r="B25" s="1088"/>
      <c r="C25" s="1364"/>
      <c r="D25" s="1365"/>
      <c r="E25" s="1366"/>
      <c r="F25" s="1367"/>
      <c r="G25" s="1194" t="s">
        <v>1501</v>
      </c>
      <c r="H25" s="1161" t="s">
        <v>1508</v>
      </c>
      <c r="I25" s="1159" t="s">
        <v>1509</v>
      </c>
      <c r="J25" s="1165">
        <v>1336108.2842906399</v>
      </c>
      <c r="K25" s="1102" t="s">
        <v>444</v>
      </c>
      <c r="L25" s="1308"/>
      <c r="M25" s="1149"/>
      <c r="N25" s="1094"/>
      <c r="O25" s="1094"/>
    </row>
    <row r="26" spans="1:15" s="1065" customFormat="1" ht="19.05" customHeight="1">
      <c r="A26" s="1099"/>
      <c r="B26" s="1088"/>
      <c r="C26" s="1364"/>
      <c r="D26" s="1365"/>
      <c r="E26" s="1366"/>
      <c r="F26" s="1367"/>
      <c r="G26" s="1194" t="s">
        <v>1501</v>
      </c>
      <c r="H26" s="1161" t="s">
        <v>1510</v>
      </c>
      <c r="I26" s="1159" t="s">
        <v>932</v>
      </c>
      <c r="J26" s="1165">
        <v>1408361.6486369499</v>
      </c>
      <c r="K26" s="1102" t="s">
        <v>444</v>
      </c>
      <c r="L26" s="1308"/>
      <c r="M26" s="1149"/>
      <c r="N26" s="1094"/>
      <c r="O26" s="1094"/>
    </row>
    <row r="27" spans="1:15" ht="14.95" customHeight="1">
      <c r="A27" s="1099"/>
      <c r="C27" s="1364"/>
      <c r="D27" s="1365"/>
      <c r="E27" s="1366"/>
      <c r="F27" s="1367"/>
      <c r="G27" s="1151"/>
      <c r="H27" s="1146" t="s">
        <v>269</v>
      </c>
      <c r="I27" s="1138"/>
      <c r="J27" s="1138"/>
      <c r="K27" s="1139"/>
      <c r="L27" s="1309"/>
      <c r="M27" s="1149"/>
    </row>
    <row r="28" spans="1:15" ht="19.05">
      <c r="A28" s="1099"/>
      <c r="C28" s="1074"/>
      <c r="D28" s="1089" t="s">
        <v>64</v>
      </c>
      <c r="E28" s="1354" t="s">
        <v>752</v>
      </c>
      <c r="F28" s="1354"/>
      <c r="G28" s="1354"/>
      <c r="H28" s="1354"/>
      <c r="I28" s="1354"/>
      <c r="J28" s="1354"/>
      <c r="K28" s="1354"/>
      <c r="L28" s="1123"/>
      <c r="M28" s="1149"/>
    </row>
    <row r="29" spans="1:15" ht="21.1" customHeight="1">
      <c r="A29" s="1099"/>
      <c r="C29" s="1364"/>
      <c r="D29" s="1368" t="s">
        <v>437</v>
      </c>
      <c r="E29" s="1366"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29" s="1367" t="str">
        <f>IF('Перечень тарифов'!J21="","наименование отсутствует","" &amp; 'Перечень тарифов'!J21 &amp; "")</f>
        <v>Тариф на тепловую энергию (мощность) на долгосрочный период регулирования 2024-2028 гг. для потребителей ООО "Курганская ТЭЦ"</v>
      </c>
      <c r="G29" s="1102"/>
      <c r="H29" s="1161" t="s">
        <v>931</v>
      </c>
      <c r="I29" s="1159" t="s">
        <v>1505</v>
      </c>
      <c r="J29" s="1165">
        <v>540</v>
      </c>
      <c r="K29" s="1102" t="s">
        <v>444</v>
      </c>
      <c r="L29" s="1307" t="s">
        <v>753</v>
      </c>
      <c r="M29" s="1149"/>
    </row>
    <row r="30" spans="1:15" s="1065" customFormat="1" ht="21.1" customHeight="1">
      <c r="A30" s="1099"/>
      <c r="B30" s="1088"/>
      <c r="C30" s="1364"/>
      <c r="D30" s="1369"/>
      <c r="E30" s="1366"/>
      <c r="F30" s="1367"/>
      <c r="G30" s="1194" t="s">
        <v>1501</v>
      </c>
      <c r="H30" s="1161" t="s">
        <v>1512</v>
      </c>
      <c r="I30" s="1159" t="s">
        <v>1515</v>
      </c>
      <c r="J30" s="1165">
        <f>J29</f>
        <v>540</v>
      </c>
      <c r="K30" s="1102" t="s">
        <v>444</v>
      </c>
      <c r="L30" s="1308"/>
      <c r="M30" s="1149"/>
      <c r="N30" s="1094"/>
      <c r="O30" s="1094"/>
    </row>
    <row r="31" spans="1:15" s="1065" customFormat="1" ht="21.1" customHeight="1">
      <c r="A31" s="1099"/>
      <c r="B31" s="1088"/>
      <c r="C31" s="1364"/>
      <c r="D31" s="1369"/>
      <c r="E31" s="1366"/>
      <c r="F31" s="1367"/>
      <c r="G31" s="1194" t="s">
        <v>1501</v>
      </c>
      <c r="H31" s="1161" t="s">
        <v>1506</v>
      </c>
      <c r="I31" s="1159" t="s">
        <v>1507</v>
      </c>
      <c r="J31" s="1165">
        <f>J30</f>
        <v>540</v>
      </c>
      <c r="K31" s="1102" t="s">
        <v>444</v>
      </c>
      <c r="L31" s="1308"/>
      <c r="M31" s="1149"/>
      <c r="N31" s="1094"/>
      <c r="O31" s="1094"/>
    </row>
    <row r="32" spans="1:15" s="1065" customFormat="1" ht="21.1" customHeight="1">
      <c r="A32" s="1099"/>
      <c r="B32" s="1088"/>
      <c r="C32" s="1364"/>
      <c r="D32" s="1369"/>
      <c r="E32" s="1366"/>
      <c r="F32" s="1367"/>
      <c r="G32" s="1194" t="s">
        <v>1501</v>
      </c>
      <c r="H32" s="1161" t="s">
        <v>1508</v>
      </c>
      <c r="I32" s="1159" t="s">
        <v>1509</v>
      </c>
      <c r="J32" s="1165">
        <f>J31</f>
        <v>540</v>
      </c>
      <c r="K32" s="1102" t="s">
        <v>444</v>
      </c>
      <c r="L32" s="1308"/>
      <c r="M32" s="1149"/>
      <c r="N32" s="1094"/>
      <c r="O32" s="1094"/>
    </row>
    <row r="33" spans="1:15" s="1065" customFormat="1" ht="19.05" customHeight="1">
      <c r="A33" s="1099"/>
      <c r="B33" s="1088"/>
      <c r="C33" s="1364"/>
      <c r="D33" s="1369"/>
      <c r="E33" s="1366"/>
      <c r="F33" s="1367"/>
      <c r="G33" s="1194" t="s">
        <v>1501</v>
      </c>
      <c r="H33" s="1161" t="s">
        <v>1510</v>
      </c>
      <c r="I33" s="1159" t="s">
        <v>932</v>
      </c>
      <c r="J33" s="1165">
        <f>J32</f>
        <v>540</v>
      </c>
      <c r="K33" s="1102" t="s">
        <v>444</v>
      </c>
      <c r="L33" s="1308"/>
      <c r="M33" s="1149"/>
      <c r="N33" s="1094"/>
      <c r="O33" s="1094"/>
    </row>
    <row r="34" spans="1:15" ht="14.95" customHeight="1">
      <c r="A34" s="1099"/>
      <c r="C34" s="1364"/>
      <c r="D34" s="1370"/>
      <c r="E34" s="1366"/>
      <c r="F34" s="1367"/>
      <c r="G34" s="1151"/>
      <c r="H34" s="1146" t="s">
        <v>269</v>
      </c>
      <c r="I34" s="1138"/>
      <c r="J34" s="1138"/>
      <c r="K34" s="1139"/>
      <c r="L34" s="1309"/>
      <c r="M34" s="1149"/>
    </row>
    <row r="35" spans="1:15" ht="26.15" customHeight="1">
      <c r="A35" s="1099"/>
      <c r="C35" s="1074"/>
      <c r="D35" s="1089" t="s">
        <v>65</v>
      </c>
      <c r="E35" s="1354" t="s">
        <v>709</v>
      </c>
      <c r="F35" s="1354"/>
      <c r="G35" s="1354"/>
      <c r="H35" s="1354"/>
      <c r="I35" s="1354"/>
      <c r="J35" s="1354"/>
      <c r="K35" s="1354"/>
      <c r="L35" s="1123"/>
      <c r="M35" s="1149"/>
    </row>
    <row r="36" spans="1:15" ht="101.25" customHeight="1">
      <c r="A36" s="1099"/>
      <c r="C36" s="1364"/>
      <c r="D36" s="1368" t="s">
        <v>438</v>
      </c>
      <c r="E36" s="1366"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36" s="1367" t="str">
        <f>IF('Перечень тарифов'!J21="","наименование отсутствует","" &amp; 'Перечень тарифов'!J21 &amp; "")</f>
        <v>Тариф на тепловую энергию (мощность) на долгосрочный период регулирования 2024-2028 гг. для потребителей ООО "Курганская ТЭЦ"</v>
      </c>
      <c r="G36" s="1102"/>
      <c r="H36" s="1161" t="s">
        <v>931</v>
      </c>
      <c r="I36" s="1159" t="s">
        <v>1505</v>
      </c>
      <c r="J36" s="1165">
        <v>222840.91779700405</v>
      </c>
      <c r="K36" s="1102" t="s">
        <v>444</v>
      </c>
      <c r="L36" s="1307" t="s">
        <v>710</v>
      </c>
      <c r="M36" s="1149"/>
      <c r="O36" s="1094" t="s">
        <v>548</v>
      </c>
    </row>
    <row r="37" spans="1:15" ht="19.05">
      <c r="A37" s="1099"/>
      <c r="C37" s="1364"/>
      <c r="D37" s="1370"/>
      <c r="E37" s="1366"/>
      <c r="F37" s="1367"/>
      <c r="G37" s="1151"/>
      <c r="H37" s="1146" t="s">
        <v>269</v>
      </c>
      <c r="I37" s="1138"/>
      <c r="J37" s="1138"/>
      <c r="K37" s="1139"/>
      <c r="L37" s="1309"/>
      <c r="M37" s="1149"/>
    </row>
    <row r="38" spans="1:15" ht="25.5" customHeight="1">
      <c r="A38" s="1099"/>
      <c r="B38" s="1088">
        <v>3</v>
      </c>
      <c r="C38" s="1074"/>
      <c r="D38" s="1089" t="s">
        <v>177</v>
      </c>
      <c r="E38" s="1354" t="s">
        <v>708</v>
      </c>
      <c r="F38" s="1354"/>
      <c r="G38" s="1354"/>
      <c r="H38" s="1354"/>
      <c r="I38" s="1354"/>
      <c r="J38" s="1354"/>
      <c r="K38" s="1354"/>
      <c r="L38" s="1123"/>
      <c r="M38" s="1149"/>
    </row>
    <row r="39" spans="1:15" ht="112.6" customHeight="1">
      <c r="A39" s="1099"/>
      <c r="C39" s="1364"/>
      <c r="D39" s="1368" t="s">
        <v>689</v>
      </c>
      <c r="E39" s="1366"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39" s="1367" t="str">
        <f>IF('Перечень тарифов'!J21="","наименование отсутствует","" &amp; 'Перечень тарифов'!J21 &amp; "")</f>
        <v>Тариф на тепловую энергию (мощность) на долгосрочный период регулирования 2024-2028 гг. для потребителей ООО "Курганская ТЭЦ"</v>
      </c>
      <c r="G39" s="1102"/>
      <c r="H39" s="1161" t="s">
        <v>931</v>
      </c>
      <c r="I39" s="1159" t="s">
        <v>1505</v>
      </c>
      <c r="J39" s="1165">
        <v>0</v>
      </c>
      <c r="K39" s="1102" t="s">
        <v>444</v>
      </c>
      <c r="L39" s="1307" t="s">
        <v>711</v>
      </c>
      <c r="M39" s="1149"/>
    </row>
    <row r="40" spans="1:15" ht="19.05">
      <c r="A40" s="1099"/>
      <c r="C40" s="1364"/>
      <c r="D40" s="1370"/>
      <c r="E40" s="1366"/>
      <c r="F40" s="1367"/>
      <c r="G40" s="1151"/>
      <c r="H40" s="1146" t="s">
        <v>269</v>
      </c>
      <c r="I40" s="1138"/>
      <c r="J40" s="1138"/>
      <c r="K40" s="1139"/>
      <c r="L40" s="1309"/>
      <c r="M40" s="1149"/>
    </row>
    <row r="41" spans="1:15" s="1086" customFormat="1" ht="3.1" customHeight="1">
      <c r="A41" s="1099"/>
      <c r="D41" s="1153"/>
      <c r="E41" s="1153"/>
      <c r="F41" s="1153"/>
      <c r="G41" s="1153"/>
      <c r="H41" s="1153"/>
      <c r="I41" s="1153"/>
      <c r="J41" s="1153"/>
      <c r="K41" s="1153"/>
      <c r="L41" s="1153"/>
      <c r="N41" s="1137"/>
      <c r="O41" s="1137"/>
    </row>
    <row r="42" spans="1:15" ht="24.8" customHeight="1">
      <c r="D42" s="1140">
        <v>1</v>
      </c>
      <c r="E42" s="1273" t="s">
        <v>705</v>
      </c>
      <c r="F42" s="1273"/>
      <c r="G42" s="1273"/>
      <c r="H42" s="1273"/>
      <c r="I42" s="1273"/>
      <c r="J42" s="1273"/>
      <c r="K42" s="1273"/>
      <c r="L42" s="1273"/>
    </row>
  </sheetData>
  <sheetProtection password="FA9C" sheet="1" objects="1" scenarios="1" formatColumns="0" formatRows="0"/>
  <mergeCells count="48">
    <mergeCell ref="E42:L42"/>
    <mergeCell ref="E38:K38"/>
    <mergeCell ref="C39:C40"/>
    <mergeCell ref="D39:D40"/>
    <mergeCell ref="E39:E40"/>
    <mergeCell ref="F39:F40"/>
    <mergeCell ref="L39:L40"/>
    <mergeCell ref="L36:L37"/>
    <mergeCell ref="L22:L27"/>
    <mergeCell ref="E28:K28"/>
    <mergeCell ref="C29:C34"/>
    <mergeCell ref="D29:D34"/>
    <mergeCell ref="E29:E34"/>
    <mergeCell ref="F29:F34"/>
    <mergeCell ref="L29:L34"/>
    <mergeCell ref="E35:K35"/>
    <mergeCell ref="C36:C37"/>
    <mergeCell ref="D36:D37"/>
    <mergeCell ref="E36:E37"/>
    <mergeCell ref="F36:F37"/>
    <mergeCell ref="G20:H20"/>
    <mergeCell ref="E21:K21"/>
    <mergeCell ref="C22:C27"/>
    <mergeCell ref="D22:D27"/>
    <mergeCell ref="E22:E27"/>
    <mergeCell ref="F22:F27"/>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2 L36 L16:L17 L39 L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6:I36 H17:I17 H39:I39 H22:I26 H29:I33"/>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J26 J36 J39 J29:J33">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ccee9539-d6cb-45c3-b75b-bfe223e657e9"/>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3.6"/>
  <cols>
    <col min="1" max="1" width="9.140625" style="119" hidden="1" customWidth="1"/>
    <col min="2" max="2" width="9.140625" style="120" hidden="1" customWidth="1"/>
    <col min="3" max="3" width="3.7109375" style="121" customWidth="1"/>
    <col min="4" max="4" width="7" style="122" bestFit="1" customWidth="1"/>
    <col min="5" max="5" width="11.28515625" style="122" customWidth="1"/>
    <col min="6" max="6" width="41" style="122" customWidth="1"/>
    <col min="7" max="7" width="18" style="122" customWidth="1"/>
    <col min="8" max="8" width="13.140625" style="122" customWidth="1"/>
    <col min="9" max="9" width="11.42578125" style="122" customWidth="1"/>
    <col min="10" max="10" width="42.140625" style="122" customWidth="1"/>
    <col min="11" max="11" width="115.7109375" style="122" customWidth="1"/>
    <col min="12" max="12" width="3.7109375" style="122" customWidth="1"/>
    <col min="13" max="16384" width="9.140625" style="122"/>
  </cols>
  <sheetData>
    <row r="1" spans="1:14" hidden="1"/>
    <row r="2" spans="1:14" hidden="1"/>
    <row r="3" spans="1:14" hidden="1"/>
    <row r="4" spans="1:14" ht="3.1" customHeight="1"/>
    <row r="5" spans="1:14" s="35" customFormat="1" ht="23.1">
      <c r="A5" s="116"/>
      <c r="C5" s="43"/>
      <c r="D5" s="1371" t="s">
        <v>455</v>
      </c>
      <c r="E5" s="1371"/>
      <c r="F5" s="1371"/>
      <c r="G5" s="1371"/>
      <c r="H5" s="1371"/>
      <c r="I5" s="1371"/>
      <c r="J5" s="1371"/>
      <c r="K5" s="403"/>
    </row>
    <row r="6" spans="1:14" ht="3.1" hidden="1" customHeight="1">
      <c r="D6" s="123"/>
      <c r="E6" s="123"/>
      <c r="G6" s="123"/>
      <c r="H6" s="123"/>
      <c r="I6" s="123"/>
      <c r="J6" s="123"/>
      <c r="K6" s="123"/>
    </row>
    <row r="7" spans="1:14" s="119" customFormat="1" ht="3.1" customHeight="1">
      <c r="B7" s="120"/>
      <c r="C7" s="121"/>
      <c r="D7" s="124"/>
      <c r="E7" s="124"/>
      <c r="G7" s="124"/>
      <c r="H7" s="124"/>
      <c r="I7" s="124"/>
      <c r="J7" s="124"/>
      <c r="K7" s="124"/>
      <c r="L7" s="125"/>
    </row>
    <row r="8" spans="1:14">
      <c r="D8" s="1373" t="s">
        <v>440</v>
      </c>
      <c r="E8" s="1373"/>
      <c r="F8" s="1373"/>
      <c r="G8" s="1373"/>
      <c r="H8" s="1373"/>
      <c r="I8" s="1373"/>
      <c r="J8" s="1373"/>
      <c r="K8" s="1373" t="s">
        <v>441</v>
      </c>
    </row>
    <row r="9" spans="1:14">
      <c r="D9" s="1373" t="s">
        <v>87</v>
      </c>
      <c r="E9" s="1373" t="s">
        <v>457</v>
      </c>
      <c r="F9" s="1373"/>
      <c r="G9" s="1373" t="s">
        <v>458</v>
      </c>
      <c r="H9" s="1373"/>
      <c r="I9" s="1373"/>
      <c r="J9" s="1373"/>
      <c r="K9" s="1373"/>
    </row>
    <row r="10" spans="1:14" ht="23.1">
      <c r="D10" s="1373"/>
      <c r="E10" s="128" t="s">
        <v>459</v>
      </c>
      <c r="F10" s="128" t="s">
        <v>393</v>
      </c>
      <c r="G10" s="128" t="s">
        <v>393</v>
      </c>
      <c r="H10" s="128" t="s">
        <v>459</v>
      </c>
      <c r="I10" s="128" t="s">
        <v>460</v>
      </c>
      <c r="J10" s="128" t="s">
        <v>442</v>
      </c>
      <c r="K10" s="1373"/>
    </row>
    <row r="11" spans="1:14" ht="12.1" customHeight="1">
      <c r="D11" s="39" t="s">
        <v>88</v>
      </c>
      <c r="E11" s="39" t="s">
        <v>47</v>
      </c>
      <c r="F11" s="39" t="s">
        <v>48</v>
      </c>
      <c r="G11" s="39" t="s">
        <v>49</v>
      </c>
      <c r="H11" s="39" t="s">
        <v>64</v>
      </c>
      <c r="I11" s="39" t="s">
        <v>65</v>
      </c>
      <c r="J11" s="39" t="s">
        <v>177</v>
      </c>
      <c r="K11" s="39" t="s">
        <v>178</v>
      </c>
    </row>
    <row r="12" spans="1:14" s="118" customFormat="1" ht="55.05" customHeight="1">
      <c r="A12" s="175" t="s">
        <v>48</v>
      </c>
      <c r="B12" s="126" t="s">
        <v>247</v>
      </c>
      <c r="C12" s="127"/>
      <c r="D12" s="129" t="s">
        <v>88</v>
      </c>
      <c r="E12" s="1132"/>
      <c r="F12" s="1103"/>
      <c r="G12" s="1103"/>
      <c r="H12" s="1103"/>
      <c r="I12" s="1170"/>
      <c r="J12" s="1031"/>
      <c r="K12" s="1307" t="s">
        <v>461</v>
      </c>
      <c r="M12" s="416" t="str">
        <f>IF(ISERROR(INDEX(kind_of_nameforms,MATCH(E12,kind_of_forms,0),1)),"",INDEX(kind_of_nameforms,MATCH(E12,kind_of_forms,0),1))</f>
        <v/>
      </c>
      <c r="N12" s="417"/>
    </row>
    <row r="13" spans="1:14" ht="14.95" customHeight="1">
      <c r="A13" s="122"/>
      <c r="B13" s="122"/>
      <c r="C13" s="122"/>
      <c r="D13" s="105"/>
      <c r="E13" s="131" t="s">
        <v>4</v>
      </c>
      <c r="F13" s="130"/>
      <c r="G13" s="130"/>
      <c r="H13" s="130"/>
      <c r="I13" s="130"/>
      <c r="J13" s="292"/>
      <c r="K13" s="1309"/>
    </row>
    <row r="14" spans="1:14" ht="3.1" customHeight="1">
      <c r="A14" s="122"/>
      <c r="B14" s="122"/>
      <c r="C14" s="122"/>
    </row>
    <row r="15" spans="1:14" ht="27.7" customHeight="1">
      <c r="E15" s="1372" t="s">
        <v>567</v>
      </c>
      <c r="F15" s="1372"/>
      <c r="G15" s="1372"/>
      <c r="H15" s="1372"/>
      <c r="I15" s="1372"/>
      <c r="J15" s="137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3.6"/>
  <cols>
    <col min="1" max="2" width="9.140625" style="13" hidden="1" customWidth="1"/>
    <col min="3" max="3" width="3.7109375" style="45"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1" customHeight="1">
      <c r="C6" s="46"/>
      <c r="D6" s="14"/>
      <c r="E6" s="14"/>
    </row>
    <row r="7" spans="3:9" ht="23.1">
      <c r="C7" s="46"/>
      <c r="D7" s="1227" t="s">
        <v>308</v>
      </c>
      <c r="E7" s="1229"/>
      <c r="F7" s="404"/>
    </row>
    <row r="8" spans="3:9" ht="3.1" customHeight="1">
      <c r="C8" s="46"/>
      <c r="D8" s="14"/>
      <c r="E8" s="14"/>
    </row>
    <row r="9" spans="3:9" ht="16" customHeight="1">
      <c r="C9" s="46"/>
      <c r="D9" s="96" t="s">
        <v>87</v>
      </c>
      <c r="E9" s="395" t="s">
        <v>307</v>
      </c>
    </row>
    <row r="10" spans="3:9" ht="12.1" customHeight="1">
      <c r="C10" s="46"/>
      <c r="D10" s="39" t="s">
        <v>88</v>
      </c>
      <c r="E10" s="39" t="s">
        <v>47</v>
      </c>
    </row>
    <row r="11" spans="3:9" ht="11.25" hidden="1" customHeight="1">
      <c r="C11" s="46"/>
      <c r="D11" s="182">
        <v>0</v>
      </c>
      <c r="E11" s="396"/>
    </row>
    <row r="12" spans="3:9" ht="14.95" customHeight="1">
      <c r="C12" s="157"/>
      <c r="D12" s="114">
        <v>1</v>
      </c>
      <c r="E12" s="1085"/>
    </row>
    <row r="13" spans="3:9" ht="12.1" customHeight="1">
      <c r="C13" s="46"/>
      <c r="D13" s="397"/>
      <c r="E13" s="398" t="s">
        <v>171</v>
      </c>
    </row>
    <row r="14" spans="3:9" ht="3.1" customHeight="1"/>
    <row r="15" spans="3:9" ht="22.6" customHeight="1">
      <c r="C15" s="158"/>
      <c r="D15" s="1374" t="s">
        <v>309</v>
      </c>
      <c r="E15" s="1374"/>
      <c r="F15" s="159"/>
      <c r="G15" s="159"/>
      <c r="H15" s="159"/>
      <c r="I15" s="15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U373"/>
  <sheetViews>
    <sheetView showGridLines="0" zoomScale="85" zoomScaleNormal="85" workbookViewId="0"/>
  </sheetViews>
  <sheetFormatPr defaultRowHeight="17.149999999999999"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49999999999999" customHeight="1">
      <c r="A2" s="34" t="s">
        <v>170</v>
      </c>
    </row>
    <row r="4" spans="1:23" s="13" customFormat="1" ht="17.149999999999999" customHeight="1">
      <c r="C4" s="44"/>
      <c r="D4" s="114"/>
      <c r="E4" s="115"/>
    </row>
    <row r="7" spans="1:23" s="34" customFormat="1" ht="17.149999999999999" customHeight="1">
      <c r="A7" s="34" t="s">
        <v>0</v>
      </c>
    </row>
    <row r="8" spans="1:23" ht="17.149999999999999" customHeight="1">
      <c r="G8" s="89"/>
      <c r="H8" s="89"/>
      <c r="I8" s="89"/>
      <c r="M8" s="40"/>
    </row>
    <row r="9" spans="1:23" s="95" customFormat="1" ht="17.149999999999999" customHeight="1">
      <c r="A9" s="193"/>
      <c r="C9" s="149"/>
      <c r="D9" s="1247">
        <v>1</v>
      </c>
      <c r="E9" s="1407"/>
      <c r="F9" s="1409"/>
      <c r="G9" s="1401" t="s">
        <v>81</v>
      </c>
      <c r="H9" s="1247"/>
      <c r="I9" s="1247">
        <v>1</v>
      </c>
      <c r="J9" s="1403"/>
      <c r="K9" s="1282" t="s">
        <v>81</v>
      </c>
      <c r="L9" s="1241"/>
      <c r="M9" s="1241" t="s">
        <v>88</v>
      </c>
      <c r="N9" s="1406"/>
      <c r="O9" s="1282" t="s">
        <v>81</v>
      </c>
      <c r="P9" s="1241"/>
      <c r="Q9" s="1241" t="s">
        <v>88</v>
      </c>
      <c r="R9" s="1399"/>
      <c r="S9" s="1282" t="s">
        <v>81</v>
      </c>
      <c r="T9" s="1028"/>
      <c r="U9" s="1028" t="s">
        <v>88</v>
      </c>
      <c r="V9" s="1187"/>
      <c r="W9" s="284"/>
    </row>
    <row r="10" spans="1:23" s="696" customFormat="1" ht="17.149999999999999" customHeight="1">
      <c r="A10" s="193"/>
      <c r="C10" s="149"/>
      <c r="D10" s="1247"/>
      <c r="E10" s="1407"/>
      <c r="F10" s="1409"/>
      <c r="G10" s="1401"/>
      <c r="H10" s="1247"/>
      <c r="I10" s="1247"/>
      <c r="J10" s="1403"/>
      <c r="K10" s="1282"/>
      <c r="L10" s="1241"/>
      <c r="M10" s="1241"/>
      <c r="N10" s="1406"/>
      <c r="O10" s="1282"/>
      <c r="P10" s="1241"/>
      <c r="Q10" s="1241"/>
      <c r="R10" s="1399"/>
      <c r="S10" s="1282"/>
      <c r="T10" s="1030"/>
      <c r="U10" s="701"/>
      <c r="V10" s="702" t="s">
        <v>625</v>
      </c>
      <c r="W10" s="703"/>
    </row>
    <row r="11" spans="1:23" s="95" customFormat="1" ht="17.149999999999999" customHeight="1">
      <c r="A11" s="193"/>
      <c r="C11" s="149"/>
      <c r="D11" s="1245"/>
      <c r="E11" s="1408"/>
      <c r="F11" s="1410"/>
      <c r="G11" s="1245"/>
      <c r="H11" s="1245"/>
      <c r="I11" s="1245"/>
      <c r="J11" s="1404"/>
      <c r="K11" s="1245"/>
      <c r="L11" s="1245"/>
      <c r="M11" s="1245"/>
      <c r="N11" s="1399"/>
      <c r="O11" s="1245"/>
      <c r="P11" s="1029"/>
      <c r="Q11" s="701"/>
      <c r="R11" s="702" t="s">
        <v>624</v>
      </c>
      <c r="S11" s="698"/>
      <c r="T11" s="698"/>
      <c r="U11" s="698"/>
      <c r="V11" s="698"/>
      <c r="W11" s="703"/>
    </row>
    <row r="12" spans="1:23" s="95" customFormat="1" ht="17.149999999999999" customHeight="1">
      <c r="A12" s="193"/>
      <c r="C12" s="149"/>
      <c r="D12" s="1245"/>
      <c r="E12" s="1408"/>
      <c r="F12" s="1410"/>
      <c r="G12" s="1245"/>
      <c r="H12" s="1245"/>
      <c r="I12" s="1245"/>
      <c r="J12" s="1404"/>
      <c r="K12" s="1245"/>
      <c r="L12" s="701"/>
      <c r="M12" s="702"/>
      <c r="N12" s="702" t="s">
        <v>405</v>
      </c>
      <c r="O12" s="702"/>
      <c r="P12" s="702"/>
      <c r="Q12" s="702"/>
      <c r="R12" s="702"/>
      <c r="S12" s="698"/>
      <c r="T12" s="698"/>
      <c r="U12" s="698"/>
      <c r="V12" s="698"/>
      <c r="W12" s="703"/>
    </row>
    <row r="13" spans="1:23" s="95" customFormat="1" ht="17.350000000000001" customHeight="1">
      <c r="A13" s="193"/>
      <c r="C13" s="149"/>
      <c r="D13" s="1245"/>
      <c r="E13" s="1408"/>
      <c r="F13" s="1410"/>
      <c r="G13" s="1245"/>
      <c r="H13" s="701"/>
      <c r="I13" s="702"/>
      <c r="J13" s="702"/>
      <c r="K13" s="702"/>
      <c r="L13" s="702"/>
      <c r="M13" s="702"/>
      <c r="N13" s="702"/>
      <c r="O13" s="702"/>
      <c r="P13" s="702"/>
      <c r="Q13" s="702"/>
      <c r="R13" s="702"/>
      <c r="S13" s="698"/>
      <c r="T13" s="698"/>
      <c r="U13" s="698"/>
      <c r="V13" s="698"/>
      <c r="W13" s="703"/>
    </row>
    <row r="14" spans="1:23" ht="17.149999999999999" customHeight="1">
      <c r="A14" s="194"/>
    </row>
    <row r="15" spans="1:23" ht="16.5" customHeight="1">
      <c r="A15" s="193"/>
      <c r="B15" s="95"/>
      <c r="C15" s="149"/>
      <c r="D15" s="1402"/>
      <c r="E15" s="1411"/>
      <c r="F15" s="1400"/>
      <c r="G15" s="1396"/>
      <c r="H15" s="1247"/>
      <c r="I15" s="1247">
        <v>1</v>
      </c>
      <c r="J15" s="1403"/>
      <c r="K15" s="1282" t="s">
        <v>81</v>
      </c>
      <c r="L15" s="1241"/>
      <c r="M15" s="1241" t="s">
        <v>88</v>
      </c>
      <c r="N15" s="1406"/>
      <c r="O15" s="1282" t="s">
        <v>81</v>
      </c>
      <c r="P15" s="1241"/>
      <c r="Q15" s="1241" t="s">
        <v>88</v>
      </c>
      <c r="R15" s="1399"/>
      <c r="S15" s="1282" t="s">
        <v>81</v>
      </c>
      <c r="T15" s="1028"/>
      <c r="U15" s="1028" t="s">
        <v>88</v>
      </c>
      <c r="V15" s="1187"/>
      <c r="W15" s="284"/>
    </row>
    <row r="16" spans="1:23" s="699" customFormat="1" ht="16.5" customHeight="1">
      <c r="A16" s="705"/>
      <c r="B16" s="700"/>
      <c r="C16" s="704"/>
      <c r="D16" s="1402"/>
      <c r="E16" s="1411"/>
      <c r="F16" s="1400"/>
      <c r="G16" s="1396"/>
      <c r="H16" s="1247"/>
      <c r="I16" s="1247"/>
      <c r="J16" s="1403"/>
      <c r="K16" s="1282"/>
      <c r="L16" s="1241"/>
      <c r="M16" s="1241"/>
      <c r="N16" s="1406"/>
      <c r="O16" s="1282"/>
      <c r="P16" s="1241"/>
      <c r="Q16" s="1241"/>
      <c r="R16" s="1399"/>
      <c r="S16" s="1282"/>
      <c r="T16" s="1030"/>
      <c r="U16" s="701"/>
      <c r="V16" s="702" t="s">
        <v>625</v>
      </c>
      <c r="W16" s="703"/>
    </row>
    <row r="17" spans="1:99" ht="17.149999999999999" customHeight="1">
      <c r="A17" s="193"/>
      <c r="B17" s="95"/>
      <c r="C17" s="149"/>
      <c r="D17" s="1402"/>
      <c r="E17" s="1411"/>
      <c r="F17" s="1400"/>
      <c r="G17" s="1396"/>
      <c r="H17" s="1247"/>
      <c r="I17" s="1247"/>
      <c r="J17" s="1404"/>
      <c r="K17" s="1282"/>
      <c r="L17" s="1241"/>
      <c r="M17" s="1241"/>
      <c r="N17" s="1399"/>
      <c r="O17" s="1282"/>
      <c r="P17" s="1029"/>
      <c r="Q17" s="701"/>
      <c r="R17" s="702" t="s">
        <v>624</v>
      </c>
      <c r="S17" s="698"/>
      <c r="T17" s="698"/>
      <c r="U17" s="698"/>
      <c r="V17" s="698"/>
      <c r="W17" s="703"/>
    </row>
    <row r="18" spans="1:99" ht="17.149999999999999" customHeight="1">
      <c r="A18" s="193"/>
      <c r="B18" s="95"/>
      <c r="C18" s="149"/>
      <c r="D18" s="1402"/>
      <c r="E18" s="1411"/>
      <c r="F18" s="1400"/>
      <c r="G18" s="1396"/>
      <c r="H18" s="1247"/>
      <c r="I18" s="1247"/>
      <c r="J18" s="1404"/>
      <c r="K18" s="1282"/>
      <c r="L18" s="701"/>
      <c r="M18" s="702"/>
      <c r="N18" s="702" t="s">
        <v>405</v>
      </c>
      <c r="O18" s="702"/>
      <c r="P18" s="702"/>
      <c r="Q18" s="702"/>
      <c r="R18" s="702"/>
      <c r="S18" s="698"/>
      <c r="T18" s="698"/>
      <c r="U18" s="698"/>
      <c r="V18" s="698"/>
      <c r="W18" s="703"/>
    </row>
    <row r="19" spans="1:99" ht="17.149999999999999" customHeight="1">
      <c r="A19" s="193"/>
      <c r="B19" s="95"/>
      <c r="C19" s="149"/>
      <c r="D19" s="1402"/>
      <c r="E19" s="1411"/>
      <c r="F19" s="1400"/>
      <c r="G19" s="1396"/>
      <c r="H19" s="701"/>
      <c r="I19" s="702"/>
      <c r="J19" s="702"/>
      <c r="K19" s="702"/>
      <c r="L19" s="702"/>
      <c r="M19" s="702"/>
      <c r="N19" s="702"/>
      <c r="O19" s="702"/>
      <c r="P19" s="702"/>
      <c r="Q19" s="702"/>
      <c r="R19" s="702"/>
      <c r="S19" s="698"/>
      <c r="T19" s="698"/>
      <c r="U19" s="698"/>
      <c r="V19" s="698"/>
      <c r="W19" s="703"/>
    </row>
    <row r="20" spans="1:99" ht="17.149999999999999" customHeight="1">
      <c r="A20" s="194"/>
    </row>
    <row r="21" spans="1:99" s="34" customFormat="1" ht="17.149999999999999" customHeight="1">
      <c r="A21" s="34" t="s">
        <v>11</v>
      </c>
      <c r="C21" s="34" t="s">
        <v>88</v>
      </c>
    </row>
    <row r="27" spans="1:99" ht="17.149999999999999" customHeight="1">
      <c r="O27" s="1405" t="s">
        <v>292</v>
      </c>
      <c r="P27" s="1405"/>
      <c r="Q27" s="1405"/>
      <c r="R27" s="1332" t="s">
        <v>264</v>
      </c>
      <c r="S27" s="1332"/>
      <c r="T27" s="1332"/>
      <c r="U27" s="1315" t="s">
        <v>334</v>
      </c>
      <c r="W27" s="1397"/>
    </row>
    <row r="28" spans="1:99" ht="17.149999999999999" customHeight="1">
      <c r="O28" s="1333" t="s">
        <v>573</v>
      </c>
      <c r="P28" s="1333" t="s">
        <v>265</v>
      </c>
      <c r="Q28" s="1333"/>
      <c r="R28" s="1332"/>
      <c r="S28" s="1332"/>
      <c r="T28" s="1332"/>
      <c r="U28" s="1315"/>
      <c r="W28" s="1397"/>
    </row>
    <row r="29" spans="1:99" ht="37.549999999999997" customHeight="1">
      <c r="O29" s="1333"/>
      <c r="P29" s="97" t="s">
        <v>574</v>
      </c>
      <c r="Q29" s="97" t="s">
        <v>5</v>
      </c>
      <c r="R29" s="98" t="s">
        <v>268</v>
      </c>
      <c r="S29" s="1329" t="s">
        <v>267</v>
      </c>
      <c r="T29" s="1329"/>
      <c r="U29" s="1315"/>
      <c r="W29" s="1397"/>
    </row>
    <row r="30" spans="1:99" ht="17.149999999999999" customHeight="1">
      <c r="G30" s="147"/>
      <c r="H30" s="147"/>
      <c r="I30" s="147"/>
      <c r="J30" s="147"/>
      <c r="K30" s="147"/>
      <c r="L30" s="113"/>
      <c r="M30" s="399" t="s">
        <v>177</v>
      </c>
      <c r="N30" s="400"/>
      <c r="O30" s="1398"/>
      <c r="P30" s="1398"/>
      <c r="Q30" s="1398"/>
      <c r="R30" s="1398"/>
      <c r="S30" s="1398"/>
      <c r="T30" s="1398"/>
      <c r="U30" s="1398"/>
      <c r="V30" s="113"/>
      <c r="W30" s="113"/>
      <c r="X30" s="192"/>
      <c r="Y30" s="192"/>
      <c r="Z30" s="192"/>
      <c r="AA30" s="192"/>
      <c r="AB30" s="192"/>
      <c r="AC30" s="192"/>
      <c r="AD30" s="192"/>
      <c r="AE30" s="192"/>
      <c r="AF30" s="192"/>
      <c r="AG30" s="192"/>
      <c r="AH30" s="192"/>
      <c r="AI30" s="192"/>
      <c r="AJ30" s="192"/>
    </row>
    <row r="31" spans="1:99" s="487" customFormat="1" ht="23.1">
      <c r="A31" s="1301">
        <v>1</v>
      </c>
      <c r="B31" s="789"/>
      <c r="C31" s="789"/>
      <c r="D31" s="789"/>
      <c r="E31" s="790"/>
      <c r="F31" s="791"/>
      <c r="G31" s="791"/>
      <c r="H31" s="791"/>
      <c r="I31" s="792"/>
      <c r="J31" s="787"/>
      <c r="K31" s="794"/>
      <c r="L31" s="556">
        <f>mergeValue(A31)</f>
        <v>1</v>
      </c>
      <c r="M31" s="604" t="s">
        <v>18</v>
      </c>
      <c r="N31" s="609"/>
      <c r="O31" s="1375"/>
      <c r="P31" s="1376"/>
      <c r="Q31" s="1376"/>
      <c r="R31" s="1376"/>
      <c r="S31" s="1376"/>
      <c r="T31" s="1376"/>
      <c r="U31" s="1376"/>
      <c r="V31" s="1376"/>
      <c r="W31" s="1376"/>
      <c r="X31" s="1376"/>
      <c r="Y31" s="1376"/>
      <c r="Z31" s="1376"/>
      <c r="AA31" s="1376"/>
      <c r="AB31" s="1376"/>
      <c r="AC31" s="1376"/>
      <c r="AD31" s="1376"/>
      <c r="AE31" s="1376"/>
      <c r="AF31" s="1376"/>
      <c r="AG31" s="1376"/>
      <c r="AH31" s="1376"/>
      <c r="AI31" s="1376"/>
      <c r="AJ31" s="1376"/>
      <c r="AK31" s="1376"/>
      <c r="AL31" s="1376"/>
      <c r="AM31" s="1376"/>
      <c r="AN31" s="1376"/>
      <c r="AO31" s="1376"/>
      <c r="AP31" s="1376"/>
      <c r="AQ31" s="1376"/>
      <c r="AR31" s="1376"/>
      <c r="AS31" s="1376"/>
      <c r="AT31" s="1376"/>
      <c r="AU31" s="1376"/>
      <c r="AV31" s="1376"/>
      <c r="AW31" s="1376"/>
      <c r="AX31" s="1376"/>
      <c r="AY31" s="1376"/>
      <c r="AZ31" s="1376"/>
      <c r="BA31" s="1376"/>
      <c r="BB31" s="1376"/>
      <c r="BC31" s="1376"/>
      <c r="BD31" s="1376"/>
      <c r="BE31" s="1376"/>
      <c r="BF31" s="1376"/>
      <c r="BG31" s="1376"/>
      <c r="BH31" s="1376"/>
      <c r="BI31" s="1376"/>
      <c r="BJ31" s="1376"/>
      <c r="BK31" s="1376"/>
      <c r="BL31" s="1376"/>
      <c r="BM31" s="1376"/>
      <c r="BN31" s="1376"/>
      <c r="BO31" s="1376"/>
      <c r="BP31" s="1376"/>
      <c r="BQ31" s="1376"/>
      <c r="BR31" s="1376"/>
      <c r="BS31" s="1376"/>
      <c r="BT31" s="1376"/>
      <c r="BU31" s="1376"/>
      <c r="BV31" s="1376"/>
      <c r="BW31" s="1376"/>
      <c r="BX31" s="1376"/>
      <c r="BY31" s="1376"/>
      <c r="BZ31" s="1376"/>
      <c r="CA31" s="1376"/>
      <c r="CB31" s="1376"/>
      <c r="CC31" s="1376"/>
      <c r="CD31" s="1376"/>
      <c r="CE31" s="1376"/>
      <c r="CF31" s="1376"/>
      <c r="CG31" s="1377"/>
      <c r="CH31" s="1123" t="s">
        <v>713</v>
      </c>
      <c r="CI31" s="548"/>
      <c r="CJ31" s="552"/>
      <c r="CK31" s="552" t="str">
        <f t="shared" ref="CK31:CK44" si="0">IF(M31="","",M31 )</f>
        <v>Наименование тарифа</v>
      </c>
      <c r="CL31" s="552"/>
      <c r="CM31" s="552"/>
      <c r="CN31" s="552"/>
      <c r="CO31" s="548"/>
      <c r="CP31" s="548"/>
      <c r="CQ31" s="548"/>
      <c r="CR31" s="548"/>
      <c r="CS31" s="548"/>
      <c r="CT31" s="548"/>
      <c r="CU31" s="548"/>
    </row>
    <row r="32" spans="1:99" s="487" customFormat="1" ht="23.1">
      <c r="A32" s="1301"/>
      <c r="B32" s="1301">
        <v>1</v>
      </c>
      <c r="C32" s="789"/>
      <c r="D32" s="789"/>
      <c r="E32" s="791"/>
      <c r="F32" s="791"/>
      <c r="G32" s="791"/>
      <c r="H32" s="791"/>
      <c r="I32" s="786"/>
      <c r="J32" s="785"/>
      <c r="K32" s="788"/>
      <c r="L32" s="556" t="str">
        <f>mergeValue(A32) &amp;"."&amp; mergeValue(B32)</f>
        <v>1.1</v>
      </c>
      <c r="M32" s="510" t="s">
        <v>14</v>
      </c>
      <c r="N32" s="609"/>
      <c r="O32" s="1375"/>
      <c r="P32" s="1376"/>
      <c r="Q32" s="1376"/>
      <c r="R32" s="1376"/>
      <c r="S32" s="1376"/>
      <c r="T32" s="1376"/>
      <c r="U32" s="1376"/>
      <c r="V32" s="1376"/>
      <c r="W32" s="1376"/>
      <c r="X32" s="1376"/>
      <c r="Y32" s="1376"/>
      <c r="Z32" s="1376"/>
      <c r="AA32" s="1376"/>
      <c r="AB32" s="1376"/>
      <c r="AC32" s="1376"/>
      <c r="AD32" s="1376"/>
      <c r="AE32" s="1376"/>
      <c r="AF32" s="1376"/>
      <c r="AG32" s="1376"/>
      <c r="AH32" s="1376"/>
      <c r="AI32" s="1376"/>
      <c r="AJ32" s="1376"/>
      <c r="AK32" s="1376"/>
      <c r="AL32" s="1376"/>
      <c r="AM32" s="1376"/>
      <c r="AN32" s="1376"/>
      <c r="AO32" s="1376"/>
      <c r="AP32" s="1376"/>
      <c r="AQ32" s="1376"/>
      <c r="AR32" s="1376"/>
      <c r="AS32" s="1376"/>
      <c r="AT32" s="1376"/>
      <c r="AU32" s="1376"/>
      <c r="AV32" s="1376"/>
      <c r="AW32" s="1376"/>
      <c r="AX32" s="1376"/>
      <c r="AY32" s="1376"/>
      <c r="AZ32" s="1376"/>
      <c r="BA32" s="1376"/>
      <c r="BB32" s="1376"/>
      <c r="BC32" s="1376"/>
      <c r="BD32" s="1376"/>
      <c r="BE32" s="1376"/>
      <c r="BF32" s="1376"/>
      <c r="BG32" s="1376"/>
      <c r="BH32" s="1376"/>
      <c r="BI32" s="1376"/>
      <c r="BJ32" s="1376"/>
      <c r="BK32" s="1376"/>
      <c r="BL32" s="1376"/>
      <c r="BM32" s="1376"/>
      <c r="BN32" s="1376"/>
      <c r="BO32" s="1376"/>
      <c r="BP32" s="1376"/>
      <c r="BQ32" s="1376"/>
      <c r="BR32" s="1376"/>
      <c r="BS32" s="1376"/>
      <c r="BT32" s="1376"/>
      <c r="BU32" s="1376"/>
      <c r="BV32" s="1376"/>
      <c r="BW32" s="1376"/>
      <c r="BX32" s="1376"/>
      <c r="BY32" s="1376"/>
      <c r="BZ32" s="1376"/>
      <c r="CA32" s="1376"/>
      <c r="CB32" s="1376"/>
      <c r="CC32" s="1376"/>
      <c r="CD32" s="1376"/>
      <c r="CE32" s="1376"/>
      <c r="CF32" s="1376"/>
      <c r="CG32" s="1377"/>
      <c r="CH32" s="1123" t="s">
        <v>454</v>
      </c>
      <c r="CI32" s="548"/>
      <c r="CJ32" s="552"/>
      <c r="CK32" s="552" t="str">
        <f t="shared" si="0"/>
        <v>Территория действия тарифа</v>
      </c>
      <c r="CL32" s="552"/>
      <c r="CM32" s="552"/>
      <c r="CN32" s="552"/>
      <c r="CO32" s="548"/>
      <c r="CP32" s="548"/>
      <c r="CQ32" s="548"/>
      <c r="CR32" s="548"/>
      <c r="CS32" s="548"/>
      <c r="CT32" s="548"/>
      <c r="CU32" s="548"/>
    </row>
    <row r="33" spans="1:99" s="487" customFormat="1" ht="23.1">
      <c r="A33" s="1301"/>
      <c r="B33" s="1301"/>
      <c r="C33" s="1301">
        <v>1</v>
      </c>
      <c r="D33" s="789"/>
      <c r="E33" s="791"/>
      <c r="F33" s="791"/>
      <c r="G33" s="791"/>
      <c r="H33" s="791"/>
      <c r="I33" s="793"/>
      <c r="J33" s="785"/>
      <c r="K33" s="788"/>
      <c r="L33" s="556" t="str">
        <f>mergeValue(A33) &amp;"."&amp; mergeValue(B33)&amp;"."&amp; mergeValue(C33)</f>
        <v>1.1.1</v>
      </c>
      <c r="M33" s="511" t="s">
        <v>6</v>
      </c>
      <c r="N33" s="609"/>
      <c r="O33" s="1375"/>
      <c r="P33" s="1376"/>
      <c r="Q33" s="1376"/>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376"/>
      <c r="AV33" s="1376"/>
      <c r="AW33" s="1376"/>
      <c r="AX33" s="1376"/>
      <c r="AY33" s="1376"/>
      <c r="AZ33" s="1376"/>
      <c r="BA33" s="1376"/>
      <c r="BB33" s="1376"/>
      <c r="BC33" s="1376"/>
      <c r="BD33" s="1376"/>
      <c r="BE33" s="1376"/>
      <c r="BF33" s="1376"/>
      <c r="BG33" s="1376"/>
      <c r="BH33" s="1376"/>
      <c r="BI33" s="1376"/>
      <c r="BJ33" s="1376"/>
      <c r="BK33" s="1376"/>
      <c r="BL33" s="1376"/>
      <c r="BM33" s="1376"/>
      <c r="BN33" s="1376"/>
      <c r="BO33" s="1376"/>
      <c r="BP33" s="1376"/>
      <c r="BQ33" s="1376"/>
      <c r="BR33" s="1376"/>
      <c r="BS33" s="1376"/>
      <c r="BT33" s="1376"/>
      <c r="BU33" s="1376"/>
      <c r="BV33" s="1376"/>
      <c r="BW33" s="1376"/>
      <c r="BX33" s="1376"/>
      <c r="BY33" s="1376"/>
      <c r="BZ33" s="1376"/>
      <c r="CA33" s="1376"/>
      <c r="CB33" s="1376"/>
      <c r="CC33" s="1376"/>
      <c r="CD33" s="1376"/>
      <c r="CE33" s="1376"/>
      <c r="CF33" s="1376"/>
      <c r="CG33" s="1377"/>
      <c r="CH33" s="1123" t="s">
        <v>595</v>
      </c>
      <c r="CI33" s="548"/>
      <c r="CJ33" s="552"/>
      <c r="CK33" s="552" t="str">
        <f t="shared" si="0"/>
        <v xml:space="preserve">Наименование системы теплоснабжения </v>
      </c>
      <c r="CL33" s="552"/>
      <c r="CM33" s="552"/>
      <c r="CN33" s="552"/>
      <c r="CO33" s="548"/>
      <c r="CP33" s="548"/>
      <c r="CQ33" s="548"/>
      <c r="CR33" s="548"/>
      <c r="CS33" s="548"/>
      <c r="CT33" s="548"/>
      <c r="CU33" s="548"/>
    </row>
    <row r="34" spans="1:99" s="487" customFormat="1" ht="23.1">
      <c r="A34" s="1301"/>
      <c r="B34" s="1301"/>
      <c r="C34" s="1301"/>
      <c r="D34" s="1301">
        <v>1</v>
      </c>
      <c r="E34" s="791"/>
      <c r="F34" s="791"/>
      <c r="G34" s="791"/>
      <c r="H34" s="791"/>
      <c r="I34" s="793"/>
      <c r="J34" s="785"/>
      <c r="K34" s="788"/>
      <c r="L34" s="556" t="str">
        <f>mergeValue(A34) &amp;"."&amp; mergeValue(B34)&amp;"."&amp; mergeValue(C34)&amp;"."&amp; mergeValue(D34)</f>
        <v>1.1.1.1</v>
      </c>
      <c r="M34" s="512" t="s">
        <v>20</v>
      </c>
      <c r="N34" s="609"/>
      <c r="O34" s="1375"/>
      <c r="P34" s="1376"/>
      <c r="Q34" s="1376"/>
      <c r="R34" s="1376"/>
      <c r="S34" s="1376"/>
      <c r="T34" s="1376"/>
      <c r="U34" s="1376"/>
      <c r="V34" s="1376"/>
      <c r="W34" s="1376"/>
      <c r="X34" s="1376"/>
      <c r="Y34" s="1376"/>
      <c r="Z34" s="1376"/>
      <c r="AA34" s="1376"/>
      <c r="AB34" s="1376"/>
      <c r="AC34" s="1376"/>
      <c r="AD34" s="1376"/>
      <c r="AE34" s="1376"/>
      <c r="AF34" s="1376"/>
      <c r="AG34" s="1376"/>
      <c r="AH34" s="1376"/>
      <c r="AI34" s="1376"/>
      <c r="AJ34" s="1376"/>
      <c r="AK34" s="1376"/>
      <c r="AL34" s="1376"/>
      <c r="AM34" s="1376"/>
      <c r="AN34" s="1376"/>
      <c r="AO34" s="1376"/>
      <c r="AP34" s="1376"/>
      <c r="AQ34" s="1376"/>
      <c r="AR34" s="1376"/>
      <c r="AS34" s="1376"/>
      <c r="AT34" s="1376"/>
      <c r="AU34" s="1376"/>
      <c r="AV34" s="1376"/>
      <c r="AW34" s="1376"/>
      <c r="AX34" s="1376"/>
      <c r="AY34" s="1376"/>
      <c r="AZ34" s="1376"/>
      <c r="BA34" s="1376"/>
      <c r="BB34" s="1376"/>
      <c r="BC34" s="1376"/>
      <c r="BD34" s="1376"/>
      <c r="BE34" s="1376"/>
      <c r="BF34" s="1376"/>
      <c r="BG34" s="1376"/>
      <c r="BH34" s="1376"/>
      <c r="BI34" s="1376"/>
      <c r="BJ34" s="1376"/>
      <c r="BK34" s="1376"/>
      <c r="BL34" s="1376"/>
      <c r="BM34" s="1376"/>
      <c r="BN34" s="1376"/>
      <c r="BO34" s="1376"/>
      <c r="BP34" s="1376"/>
      <c r="BQ34" s="1376"/>
      <c r="BR34" s="1376"/>
      <c r="BS34" s="1376"/>
      <c r="BT34" s="1376"/>
      <c r="BU34" s="1376"/>
      <c r="BV34" s="1376"/>
      <c r="BW34" s="1376"/>
      <c r="BX34" s="1376"/>
      <c r="BY34" s="1376"/>
      <c r="BZ34" s="1376"/>
      <c r="CA34" s="1376"/>
      <c r="CB34" s="1376"/>
      <c r="CC34" s="1376"/>
      <c r="CD34" s="1376"/>
      <c r="CE34" s="1376"/>
      <c r="CF34" s="1376"/>
      <c r="CG34" s="1377"/>
      <c r="CH34" s="1123" t="s">
        <v>596</v>
      </c>
      <c r="CI34" s="548"/>
      <c r="CJ34" s="552"/>
      <c r="CK34" s="552" t="str">
        <f t="shared" si="0"/>
        <v xml:space="preserve">Источник тепловой энергии  </v>
      </c>
      <c r="CL34" s="552"/>
      <c r="CM34" s="552"/>
      <c r="CN34" s="552"/>
      <c r="CO34" s="548"/>
      <c r="CP34" s="548"/>
      <c r="CQ34" s="548"/>
      <c r="CR34" s="548"/>
      <c r="CS34" s="548"/>
      <c r="CT34" s="548"/>
      <c r="CU34" s="548"/>
    </row>
    <row r="35" spans="1:99" s="487" customFormat="1" ht="80.849999999999994">
      <c r="A35" s="1301"/>
      <c r="B35" s="1301"/>
      <c r="C35" s="1301"/>
      <c r="D35" s="1301"/>
      <c r="E35" s="1301">
        <v>1</v>
      </c>
      <c r="F35" s="791"/>
      <c r="G35" s="791"/>
      <c r="H35" s="789">
        <v>1</v>
      </c>
      <c r="I35" s="1301">
        <v>1</v>
      </c>
      <c r="J35" s="791"/>
      <c r="K35" s="796"/>
      <c r="L35" s="556" t="str">
        <f>mergeValue(A35) &amp;"."&amp; mergeValue(B35)&amp;"."&amp; mergeValue(C35)&amp;"."&amp; mergeValue(D35)&amp;"."&amp; mergeValue(E35)</f>
        <v>1.1.1.1.1</v>
      </c>
      <c r="M35" s="518" t="s">
        <v>7</v>
      </c>
      <c r="N35" s="609"/>
      <c r="O35" s="1304"/>
      <c r="P35" s="1305"/>
      <c r="Q35" s="1305"/>
      <c r="R35" s="1305"/>
      <c r="S35" s="1305"/>
      <c r="T35" s="1305"/>
      <c r="U35" s="1305"/>
      <c r="V35" s="1305"/>
      <c r="W35" s="1305"/>
      <c r="X35" s="1305"/>
      <c r="Y35" s="1305"/>
      <c r="Z35" s="1305"/>
      <c r="AA35" s="1305"/>
      <c r="AB35" s="1305"/>
      <c r="AC35" s="1305"/>
      <c r="AD35" s="1305"/>
      <c r="AE35" s="1305"/>
      <c r="AF35" s="1305"/>
      <c r="AG35" s="1305"/>
      <c r="AH35" s="1305"/>
      <c r="AI35" s="1305"/>
      <c r="AJ35" s="1305"/>
      <c r="AK35" s="1305"/>
      <c r="AL35" s="1305"/>
      <c r="AM35" s="1305"/>
      <c r="AN35" s="1305"/>
      <c r="AO35" s="1305"/>
      <c r="AP35" s="1305"/>
      <c r="AQ35" s="1305"/>
      <c r="AR35" s="1305"/>
      <c r="AS35" s="1305"/>
      <c r="AT35" s="1305"/>
      <c r="AU35" s="1305"/>
      <c r="AV35" s="1305"/>
      <c r="AW35" s="1305"/>
      <c r="AX35" s="1305"/>
      <c r="AY35" s="1305"/>
      <c r="AZ35" s="1305"/>
      <c r="BA35" s="1305"/>
      <c r="BB35" s="1305"/>
      <c r="BC35" s="1305"/>
      <c r="BD35" s="1305"/>
      <c r="BE35" s="1305"/>
      <c r="BF35" s="1305"/>
      <c r="BG35" s="1305"/>
      <c r="BH35" s="1305"/>
      <c r="BI35" s="1305"/>
      <c r="BJ35" s="1305"/>
      <c r="BK35" s="1305"/>
      <c r="BL35" s="1305"/>
      <c r="BM35" s="1305"/>
      <c r="BN35" s="1305"/>
      <c r="BO35" s="1305"/>
      <c r="BP35" s="1305"/>
      <c r="BQ35" s="1305"/>
      <c r="BR35" s="1305"/>
      <c r="BS35" s="1305"/>
      <c r="BT35" s="1305"/>
      <c r="BU35" s="1305"/>
      <c r="BV35" s="1305"/>
      <c r="BW35" s="1305"/>
      <c r="BX35" s="1305"/>
      <c r="BY35" s="1305"/>
      <c r="BZ35" s="1305"/>
      <c r="CA35" s="1305"/>
      <c r="CB35" s="1305"/>
      <c r="CC35" s="1305"/>
      <c r="CD35" s="1305"/>
      <c r="CE35" s="1305"/>
      <c r="CF35" s="1305"/>
      <c r="CG35" s="1306"/>
      <c r="CH35" s="1123" t="s">
        <v>714</v>
      </c>
      <c r="CI35" s="548"/>
      <c r="CJ35" s="552"/>
      <c r="CK35" s="552" t="str">
        <f t="shared" si="0"/>
        <v>Схема подключения теплопотребляющей установки к коллектору источника тепловой энергии</v>
      </c>
      <c r="CL35" s="552"/>
      <c r="CM35" s="552"/>
      <c r="CN35" s="552"/>
      <c r="CO35" s="548"/>
      <c r="CP35" s="548"/>
      <c r="CQ35" s="548"/>
      <c r="CR35" s="548"/>
      <c r="CS35" s="548"/>
      <c r="CT35" s="548"/>
      <c r="CU35" s="548"/>
    </row>
    <row r="36" spans="1:99" s="487" customFormat="1" ht="45" customHeight="1">
      <c r="A36" s="1301"/>
      <c r="B36" s="1301"/>
      <c r="C36" s="1301"/>
      <c r="D36" s="1301"/>
      <c r="E36" s="1301"/>
      <c r="F36" s="1301">
        <v>1</v>
      </c>
      <c r="G36" s="789"/>
      <c r="H36" s="789"/>
      <c r="I36" s="1301"/>
      <c r="J36" s="1301">
        <v>1</v>
      </c>
      <c r="K36" s="797"/>
      <c r="L36" s="556" t="str">
        <f>mergeValue(A36) &amp;"."&amp; mergeValue(B36)&amp;"."&amp; mergeValue(C36)&amp;"."&amp; mergeValue(D36)&amp;"."&amp; mergeValue(E36)&amp;"."&amp; mergeValue(F36)</f>
        <v>1.1.1.1.1.1</v>
      </c>
      <c r="M36" s="519" t="s">
        <v>8</v>
      </c>
      <c r="N36" s="609"/>
      <c r="O36" s="1304"/>
      <c r="P36" s="1305"/>
      <c r="Q36" s="1305"/>
      <c r="R36" s="1305"/>
      <c r="S36" s="1305"/>
      <c r="T36" s="1305"/>
      <c r="U36" s="1305"/>
      <c r="V36" s="1305"/>
      <c r="W36" s="1305"/>
      <c r="X36" s="1305"/>
      <c r="Y36" s="1305"/>
      <c r="Z36" s="1305"/>
      <c r="AA36" s="1305"/>
      <c r="AB36" s="1305"/>
      <c r="AC36" s="1305"/>
      <c r="AD36" s="1305"/>
      <c r="AE36" s="1305"/>
      <c r="AF36" s="1305"/>
      <c r="AG36" s="1305"/>
      <c r="AH36" s="1305"/>
      <c r="AI36" s="1305"/>
      <c r="AJ36" s="1305"/>
      <c r="AK36" s="1305"/>
      <c r="AL36" s="1305"/>
      <c r="AM36" s="1305"/>
      <c r="AN36" s="1305"/>
      <c r="AO36" s="1305"/>
      <c r="AP36" s="1305"/>
      <c r="AQ36" s="1305"/>
      <c r="AR36" s="1305"/>
      <c r="AS36" s="1305"/>
      <c r="AT36" s="1305"/>
      <c r="AU36" s="1305"/>
      <c r="AV36" s="1305"/>
      <c r="AW36" s="1305"/>
      <c r="AX36" s="1305"/>
      <c r="AY36" s="1305"/>
      <c r="AZ36" s="1305"/>
      <c r="BA36" s="1305"/>
      <c r="BB36" s="1305"/>
      <c r="BC36" s="1305"/>
      <c r="BD36" s="1305"/>
      <c r="BE36" s="1305"/>
      <c r="BF36" s="1305"/>
      <c r="BG36" s="1305"/>
      <c r="BH36" s="1305"/>
      <c r="BI36" s="1305"/>
      <c r="BJ36" s="1305"/>
      <c r="BK36" s="1305"/>
      <c r="BL36" s="1305"/>
      <c r="BM36" s="1305"/>
      <c r="BN36" s="1305"/>
      <c r="BO36" s="1305"/>
      <c r="BP36" s="1305"/>
      <c r="BQ36" s="1305"/>
      <c r="BR36" s="1305"/>
      <c r="BS36" s="1305"/>
      <c r="BT36" s="1305"/>
      <c r="BU36" s="1305"/>
      <c r="BV36" s="1305"/>
      <c r="BW36" s="1305"/>
      <c r="BX36" s="1305"/>
      <c r="BY36" s="1305"/>
      <c r="BZ36" s="1305"/>
      <c r="CA36" s="1305"/>
      <c r="CB36" s="1305"/>
      <c r="CC36" s="1305"/>
      <c r="CD36" s="1305"/>
      <c r="CE36" s="1305"/>
      <c r="CF36" s="1305"/>
      <c r="CG36" s="1306"/>
      <c r="CH36" s="1123" t="s">
        <v>715</v>
      </c>
      <c r="CI36" s="548"/>
      <c r="CJ36" s="552"/>
      <c r="CK36" s="552" t="str">
        <f t="shared" si="0"/>
        <v>Группа потребителей</v>
      </c>
      <c r="CL36" s="552"/>
      <c r="CM36" s="552"/>
      <c r="CN36" s="552"/>
      <c r="CO36" s="548"/>
      <c r="CP36" s="548"/>
      <c r="CQ36" s="548"/>
      <c r="CR36" s="548"/>
      <c r="CS36" s="548"/>
      <c r="CT36" s="548"/>
      <c r="CU36" s="548"/>
    </row>
    <row r="37" spans="1:99" s="487" customFormat="1" ht="122.1" customHeight="1">
      <c r="A37" s="1301"/>
      <c r="B37" s="1301"/>
      <c r="C37" s="1301"/>
      <c r="D37" s="1301"/>
      <c r="E37" s="1301"/>
      <c r="F37" s="1301"/>
      <c r="G37" s="789">
        <v>1</v>
      </c>
      <c r="H37" s="789"/>
      <c r="I37" s="1301"/>
      <c r="J37" s="1301"/>
      <c r="K37" s="797">
        <v>1</v>
      </c>
      <c r="L37" s="556" t="str">
        <f>mergeValue(A37) &amp;"."&amp; mergeValue(B37)&amp;"."&amp; mergeValue(C37)&amp;"."&amp; mergeValue(D37)&amp;"."&amp; mergeValue(E37)&amp;"."&amp; mergeValue(F37)&amp;"."&amp; mergeValue(G37)</f>
        <v>1.1.1.1.1.1.1</v>
      </c>
      <c r="M37" s="1010"/>
      <c r="N37" s="609"/>
      <c r="O37" s="643"/>
      <c r="P37" s="526"/>
      <c r="Q37" s="1034"/>
      <c r="R37" s="1281"/>
      <c r="S37" s="1282" t="s">
        <v>80</v>
      </c>
      <c r="T37" s="1281"/>
      <c r="U37" s="1282" t="s">
        <v>80</v>
      </c>
      <c r="V37" s="643"/>
      <c r="W37" s="720"/>
      <c r="X37" s="1034"/>
      <c r="Y37" s="1281"/>
      <c r="Z37" s="1282" t="s">
        <v>80</v>
      </c>
      <c r="AA37" s="1281"/>
      <c r="AB37" s="1282" t="s">
        <v>80</v>
      </c>
      <c r="AC37" s="643"/>
      <c r="AD37" s="720"/>
      <c r="AE37" s="1034"/>
      <c r="AF37" s="1281"/>
      <c r="AG37" s="1282" t="s">
        <v>80</v>
      </c>
      <c r="AH37" s="1281"/>
      <c r="AI37" s="1282" t="s">
        <v>80</v>
      </c>
      <c r="AJ37" s="643"/>
      <c r="AK37" s="720"/>
      <c r="AL37" s="1034"/>
      <c r="AM37" s="1281"/>
      <c r="AN37" s="1282" t="s">
        <v>80</v>
      </c>
      <c r="AO37" s="1281"/>
      <c r="AP37" s="1282" t="s">
        <v>80</v>
      </c>
      <c r="AQ37" s="643"/>
      <c r="AR37" s="720"/>
      <c r="AS37" s="1034"/>
      <c r="AT37" s="1281"/>
      <c r="AU37" s="1282" t="s">
        <v>80</v>
      </c>
      <c r="AV37" s="1281"/>
      <c r="AW37" s="1282" t="s">
        <v>80</v>
      </c>
      <c r="AX37" s="643"/>
      <c r="AY37" s="720"/>
      <c r="AZ37" s="1034"/>
      <c r="BA37" s="1281"/>
      <c r="BB37" s="1282" t="s">
        <v>80</v>
      </c>
      <c r="BC37" s="1281"/>
      <c r="BD37" s="1282" t="s">
        <v>80</v>
      </c>
      <c r="BE37" s="643"/>
      <c r="BF37" s="720"/>
      <c r="BG37" s="1034"/>
      <c r="BH37" s="1281"/>
      <c r="BI37" s="1282" t="s">
        <v>80</v>
      </c>
      <c r="BJ37" s="1281"/>
      <c r="BK37" s="1282" t="s">
        <v>80</v>
      </c>
      <c r="BL37" s="643"/>
      <c r="BM37" s="720"/>
      <c r="BN37" s="1034"/>
      <c r="BO37" s="1281"/>
      <c r="BP37" s="1282" t="s">
        <v>80</v>
      </c>
      <c r="BQ37" s="1281"/>
      <c r="BR37" s="1282" t="s">
        <v>80</v>
      </c>
      <c r="BS37" s="643"/>
      <c r="BT37" s="720"/>
      <c r="BU37" s="1034"/>
      <c r="BV37" s="1281"/>
      <c r="BW37" s="1282" t="s">
        <v>80</v>
      </c>
      <c r="BX37" s="1281"/>
      <c r="BY37" s="1282" t="s">
        <v>80</v>
      </c>
      <c r="BZ37" s="643"/>
      <c r="CA37" s="720"/>
      <c r="CB37" s="1034"/>
      <c r="CC37" s="1281"/>
      <c r="CD37" s="1282" t="s">
        <v>80</v>
      </c>
      <c r="CE37" s="1281"/>
      <c r="CF37" s="1282" t="s">
        <v>81</v>
      </c>
      <c r="CG37" s="526"/>
      <c r="CH37" s="1307" t="s">
        <v>716</v>
      </c>
      <c r="CI37" s="548" t="str">
        <f>strCheckDate(O38:CG38)</f>
        <v/>
      </c>
      <c r="CJ37" s="552"/>
      <c r="CK37" s="552" t="str">
        <f t="shared" si="0"/>
        <v/>
      </c>
      <c r="CL37" s="552"/>
      <c r="CM37" s="552"/>
      <c r="CN37" s="552"/>
      <c r="CO37" s="548"/>
      <c r="CP37" s="548"/>
      <c r="CQ37" s="548"/>
      <c r="CR37" s="548"/>
      <c r="CS37" s="548"/>
      <c r="CT37" s="548"/>
      <c r="CU37" s="548"/>
    </row>
    <row r="38" spans="1:99" s="487" customFormat="1" ht="14.3" hidden="1" customHeight="1">
      <c r="A38" s="1301"/>
      <c r="B38" s="1301"/>
      <c r="C38" s="1301"/>
      <c r="D38" s="1301"/>
      <c r="E38" s="1301"/>
      <c r="F38" s="1301"/>
      <c r="G38" s="789"/>
      <c r="H38" s="789"/>
      <c r="I38" s="1301"/>
      <c r="J38" s="1301"/>
      <c r="K38" s="797"/>
      <c r="L38" s="563"/>
      <c r="M38" s="609"/>
      <c r="N38" s="609"/>
      <c r="O38" s="526"/>
      <c r="P38" s="526"/>
      <c r="Q38" s="547" t="str">
        <f>R37 &amp; "-" &amp; T37</f>
        <v>-</v>
      </c>
      <c r="R38" s="1281"/>
      <c r="S38" s="1282"/>
      <c r="T38" s="1281"/>
      <c r="U38" s="1282"/>
      <c r="V38" s="720"/>
      <c r="W38" s="720"/>
      <c r="X38" s="726" t="str">
        <f>Y37 &amp; "-" &amp; AA37</f>
        <v>-</v>
      </c>
      <c r="Y38" s="1281"/>
      <c r="Z38" s="1282"/>
      <c r="AA38" s="1281"/>
      <c r="AB38" s="1282"/>
      <c r="AC38" s="720"/>
      <c r="AD38" s="720"/>
      <c r="AE38" s="726" t="str">
        <f>AF37 &amp; "-" &amp; AH37</f>
        <v>-</v>
      </c>
      <c r="AF38" s="1281"/>
      <c r="AG38" s="1282"/>
      <c r="AH38" s="1281"/>
      <c r="AI38" s="1282"/>
      <c r="AJ38" s="720"/>
      <c r="AK38" s="720"/>
      <c r="AL38" s="726" t="str">
        <f>AM37 &amp; "-" &amp; AO37</f>
        <v>-</v>
      </c>
      <c r="AM38" s="1281"/>
      <c r="AN38" s="1282"/>
      <c r="AO38" s="1281"/>
      <c r="AP38" s="1282"/>
      <c r="AQ38" s="720"/>
      <c r="AR38" s="720"/>
      <c r="AS38" s="726" t="str">
        <f>AT37 &amp; "-" &amp; AV37</f>
        <v>-</v>
      </c>
      <c r="AT38" s="1281"/>
      <c r="AU38" s="1282"/>
      <c r="AV38" s="1281"/>
      <c r="AW38" s="1282"/>
      <c r="AX38" s="720"/>
      <c r="AY38" s="720"/>
      <c r="AZ38" s="726" t="str">
        <f>BA37 &amp; "-" &amp; BC37</f>
        <v>-</v>
      </c>
      <c r="BA38" s="1281"/>
      <c r="BB38" s="1282"/>
      <c r="BC38" s="1281"/>
      <c r="BD38" s="1282"/>
      <c r="BE38" s="720"/>
      <c r="BF38" s="720"/>
      <c r="BG38" s="726" t="str">
        <f>BH37 &amp; "-" &amp; BJ37</f>
        <v>-</v>
      </c>
      <c r="BH38" s="1281"/>
      <c r="BI38" s="1282"/>
      <c r="BJ38" s="1281"/>
      <c r="BK38" s="1282"/>
      <c r="BL38" s="720"/>
      <c r="BM38" s="720"/>
      <c r="BN38" s="726" t="str">
        <f>BO37 &amp; "-" &amp; BQ37</f>
        <v>-</v>
      </c>
      <c r="BO38" s="1281"/>
      <c r="BP38" s="1282"/>
      <c r="BQ38" s="1281"/>
      <c r="BR38" s="1282"/>
      <c r="BS38" s="720"/>
      <c r="BT38" s="720"/>
      <c r="BU38" s="726" t="str">
        <f>BV37 &amp; "-" &amp; BX37</f>
        <v>-</v>
      </c>
      <c r="BV38" s="1281"/>
      <c r="BW38" s="1282"/>
      <c r="BX38" s="1281"/>
      <c r="BY38" s="1282"/>
      <c r="BZ38" s="720"/>
      <c r="CA38" s="720"/>
      <c r="CB38" s="726" t="str">
        <f>CC37 &amp; "-" &amp; CE37</f>
        <v>-</v>
      </c>
      <c r="CC38" s="1281"/>
      <c r="CD38" s="1282"/>
      <c r="CE38" s="1281"/>
      <c r="CF38" s="1282"/>
      <c r="CG38" s="526"/>
      <c r="CH38" s="1308"/>
      <c r="CI38" s="548"/>
      <c r="CJ38" s="552"/>
      <c r="CK38" s="552" t="str">
        <f t="shared" si="0"/>
        <v/>
      </c>
      <c r="CL38" s="552"/>
      <c r="CM38" s="552"/>
      <c r="CN38" s="552"/>
      <c r="CO38" s="548"/>
      <c r="CP38" s="548"/>
      <c r="CQ38" s="548"/>
      <c r="CR38" s="548"/>
      <c r="CS38" s="548"/>
      <c r="CT38" s="548"/>
      <c r="CU38" s="548"/>
    </row>
    <row r="39" spans="1:99" s="487" customFormat="1" ht="14.95" customHeight="1">
      <c r="A39" s="1301"/>
      <c r="B39" s="1301"/>
      <c r="C39" s="1301"/>
      <c r="D39" s="1301"/>
      <c r="E39" s="1301"/>
      <c r="F39" s="1301"/>
      <c r="G39" s="791"/>
      <c r="H39" s="789"/>
      <c r="I39" s="1301"/>
      <c r="J39" s="1301"/>
      <c r="K39" s="796"/>
      <c r="L39" s="502"/>
      <c r="M39" s="521" t="s">
        <v>23</v>
      </c>
      <c r="N39" s="528"/>
      <c r="O39" s="528"/>
      <c r="P39" s="528"/>
      <c r="Q39" s="528"/>
      <c r="R39" s="528"/>
      <c r="S39" s="528"/>
      <c r="T39" s="528"/>
      <c r="U39" s="528"/>
      <c r="V39" s="948"/>
      <c r="W39" s="948"/>
      <c r="X39" s="948"/>
      <c r="Y39" s="948"/>
      <c r="Z39" s="948"/>
      <c r="AA39" s="948"/>
      <c r="AB39" s="948"/>
      <c r="AC39" s="948"/>
      <c r="AD39" s="948"/>
      <c r="AE39" s="948"/>
      <c r="AF39" s="948"/>
      <c r="AG39" s="948"/>
      <c r="AH39" s="948"/>
      <c r="AI39" s="948"/>
      <c r="AJ39" s="948"/>
      <c r="AK39" s="948"/>
      <c r="AL39" s="948"/>
      <c r="AM39" s="948"/>
      <c r="AN39" s="948"/>
      <c r="AO39" s="948"/>
      <c r="AP39" s="948"/>
      <c r="AQ39" s="948"/>
      <c r="AR39" s="948"/>
      <c r="AS39" s="948"/>
      <c r="AT39" s="948"/>
      <c r="AU39" s="948"/>
      <c r="AV39" s="948"/>
      <c r="AW39" s="948"/>
      <c r="AX39" s="948"/>
      <c r="AY39" s="948"/>
      <c r="AZ39" s="948"/>
      <c r="BA39" s="948"/>
      <c r="BB39" s="948"/>
      <c r="BC39" s="948"/>
      <c r="BD39" s="948"/>
      <c r="BE39" s="948"/>
      <c r="BF39" s="948"/>
      <c r="BG39" s="948"/>
      <c r="BH39" s="948"/>
      <c r="BI39" s="948"/>
      <c r="BJ39" s="948"/>
      <c r="BK39" s="948"/>
      <c r="BL39" s="948"/>
      <c r="BM39" s="948"/>
      <c r="BN39" s="948"/>
      <c r="BO39" s="948"/>
      <c r="BP39" s="948"/>
      <c r="BQ39" s="948"/>
      <c r="BR39" s="948"/>
      <c r="BS39" s="948"/>
      <c r="BT39" s="948"/>
      <c r="BU39" s="948"/>
      <c r="BV39" s="948"/>
      <c r="BW39" s="948"/>
      <c r="BX39" s="948"/>
      <c r="BY39" s="948"/>
      <c r="BZ39" s="948"/>
      <c r="CA39" s="948"/>
      <c r="CB39" s="948"/>
      <c r="CC39" s="948"/>
      <c r="CD39" s="948"/>
      <c r="CE39" s="948"/>
      <c r="CF39" s="948"/>
      <c r="CG39" s="524"/>
      <c r="CH39" s="1309"/>
      <c r="CI39" s="548"/>
      <c r="CJ39" s="552"/>
      <c r="CK39" s="552" t="str">
        <f t="shared" si="0"/>
        <v>Добавить вид теплоносителя (параметры теплоносителя)</v>
      </c>
      <c r="CL39" s="552"/>
      <c r="CM39" s="552"/>
      <c r="CN39" s="552"/>
      <c r="CO39" s="548"/>
      <c r="CP39" s="548"/>
      <c r="CQ39" s="548"/>
      <c r="CR39" s="548"/>
      <c r="CS39" s="548"/>
      <c r="CT39" s="548"/>
      <c r="CU39" s="548"/>
    </row>
    <row r="40" spans="1:99" s="487" customFormat="1" ht="14.95" customHeight="1">
      <c r="A40" s="1301"/>
      <c r="B40" s="1301"/>
      <c r="C40" s="1301"/>
      <c r="D40" s="1301"/>
      <c r="E40" s="1301"/>
      <c r="F40" s="791"/>
      <c r="G40" s="791"/>
      <c r="H40" s="789"/>
      <c r="I40" s="1301"/>
      <c r="J40" s="791"/>
      <c r="K40" s="796"/>
      <c r="L40" s="502"/>
      <c r="M40" s="520" t="s">
        <v>9</v>
      </c>
      <c r="N40" s="528"/>
      <c r="O40" s="528"/>
      <c r="P40" s="528"/>
      <c r="Q40" s="528"/>
      <c r="R40" s="528"/>
      <c r="S40" s="528"/>
      <c r="T40" s="528"/>
      <c r="U40" s="527"/>
      <c r="V40" s="948"/>
      <c r="W40" s="948"/>
      <c r="X40" s="948"/>
      <c r="Y40" s="948"/>
      <c r="Z40" s="948"/>
      <c r="AA40" s="948"/>
      <c r="AB40" s="947"/>
      <c r="AC40" s="948"/>
      <c r="AD40" s="948"/>
      <c r="AE40" s="948"/>
      <c r="AF40" s="948"/>
      <c r="AG40" s="948"/>
      <c r="AH40" s="948"/>
      <c r="AI40" s="947"/>
      <c r="AJ40" s="948"/>
      <c r="AK40" s="948"/>
      <c r="AL40" s="948"/>
      <c r="AM40" s="948"/>
      <c r="AN40" s="948"/>
      <c r="AO40" s="948"/>
      <c r="AP40" s="947"/>
      <c r="AQ40" s="948"/>
      <c r="AR40" s="948"/>
      <c r="AS40" s="948"/>
      <c r="AT40" s="948"/>
      <c r="AU40" s="948"/>
      <c r="AV40" s="948"/>
      <c r="AW40" s="947"/>
      <c r="AX40" s="948"/>
      <c r="AY40" s="948"/>
      <c r="AZ40" s="948"/>
      <c r="BA40" s="948"/>
      <c r="BB40" s="948"/>
      <c r="BC40" s="948"/>
      <c r="BD40" s="947"/>
      <c r="BE40" s="948"/>
      <c r="BF40" s="948"/>
      <c r="BG40" s="948"/>
      <c r="BH40" s="948"/>
      <c r="BI40" s="948"/>
      <c r="BJ40" s="948"/>
      <c r="BK40" s="947"/>
      <c r="BL40" s="948"/>
      <c r="BM40" s="948"/>
      <c r="BN40" s="948"/>
      <c r="BO40" s="948"/>
      <c r="BP40" s="948"/>
      <c r="BQ40" s="948"/>
      <c r="BR40" s="947"/>
      <c r="BS40" s="948"/>
      <c r="BT40" s="948"/>
      <c r="BU40" s="948"/>
      <c r="BV40" s="948"/>
      <c r="BW40" s="948"/>
      <c r="BX40" s="948"/>
      <c r="BY40" s="947"/>
      <c r="BZ40" s="948"/>
      <c r="CA40" s="948"/>
      <c r="CB40" s="948"/>
      <c r="CC40" s="948"/>
      <c r="CD40" s="948"/>
      <c r="CE40" s="948"/>
      <c r="CF40" s="947"/>
      <c r="CG40" s="528"/>
      <c r="CH40" s="628"/>
      <c r="CI40" s="548"/>
      <c r="CJ40" s="552"/>
      <c r="CK40" s="552" t="str">
        <f t="shared" si="0"/>
        <v>Добавить группу потребителей</v>
      </c>
      <c r="CL40" s="552"/>
      <c r="CM40" s="552"/>
      <c r="CN40" s="552"/>
      <c r="CO40" s="548"/>
      <c r="CP40" s="548"/>
      <c r="CQ40" s="548"/>
      <c r="CR40" s="548"/>
      <c r="CS40" s="548"/>
      <c r="CT40" s="548"/>
      <c r="CU40" s="548"/>
    </row>
    <row r="41" spans="1:99" s="487" customFormat="1" ht="14.95" customHeight="1">
      <c r="A41" s="1301"/>
      <c r="B41" s="1301"/>
      <c r="C41" s="1301"/>
      <c r="D41" s="1301"/>
      <c r="E41" s="795"/>
      <c r="F41" s="791"/>
      <c r="G41" s="791"/>
      <c r="H41" s="791"/>
      <c r="I41" s="787"/>
      <c r="J41" s="784"/>
      <c r="K41" s="794"/>
      <c r="L41" s="502"/>
      <c r="M41" s="515" t="s">
        <v>10</v>
      </c>
      <c r="N41" s="528"/>
      <c r="O41" s="528"/>
      <c r="P41" s="528"/>
      <c r="Q41" s="528"/>
      <c r="R41" s="528"/>
      <c r="S41" s="528"/>
      <c r="T41" s="528"/>
      <c r="U41" s="527"/>
      <c r="V41" s="948"/>
      <c r="W41" s="948"/>
      <c r="X41" s="948"/>
      <c r="Y41" s="948"/>
      <c r="Z41" s="948"/>
      <c r="AA41" s="948"/>
      <c r="AB41" s="947"/>
      <c r="AC41" s="948"/>
      <c r="AD41" s="948"/>
      <c r="AE41" s="948"/>
      <c r="AF41" s="948"/>
      <c r="AG41" s="948"/>
      <c r="AH41" s="948"/>
      <c r="AI41" s="947"/>
      <c r="AJ41" s="948"/>
      <c r="AK41" s="948"/>
      <c r="AL41" s="948"/>
      <c r="AM41" s="948"/>
      <c r="AN41" s="948"/>
      <c r="AO41" s="948"/>
      <c r="AP41" s="947"/>
      <c r="AQ41" s="948"/>
      <c r="AR41" s="948"/>
      <c r="AS41" s="948"/>
      <c r="AT41" s="948"/>
      <c r="AU41" s="948"/>
      <c r="AV41" s="948"/>
      <c r="AW41" s="947"/>
      <c r="AX41" s="948"/>
      <c r="AY41" s="948"/>
      <c r="AZ41" s="948"/>
      <c r="BA41" s="948"/>
      <c r="BB41" s="948"/>
      <c r="BC41" s="948"/>
      <c r="BD41" s="947"/>
      <c r="BE41" s="948"/>
      <c r="BF41" s="948"/>
      <c r="BG41" s="948"/>
      <c r="BH41" s="948"/>
      <c r="BI41" s="948"/>
      <c r="BJ41" s="948"/>
      <c r="BK41" s="947"/>
      <c r="BL41" s="948"/>
      <c r="BM41" s="948"/>
      <c r="BN41" s="948"/>
      <c r="BO41" s="948"/>
      <c r="BP41" s="948"/>
      <c r="BQ41" s="948"/>
      <c r="BR41" s="947"/>
      <c r="BS41" s="948"/>
      <c r="BT41" s="948"/>
      <c r="BU41" s="948"/>
      <c r="BV41" s="948"/>
      <c r="BW41" s="948"/>
      <c r="BX41" s="948"/>
      <c r="BY41" s="947"/>
      <c r="BZ41" s="948"/>
      <c r="CA41" s="948"/>
      <c r="CB41" s="948"/>
      <c r="CC41" s="948"/>
      <c r="CD41" s="948"/>
      <c r="CE41" s="948"/>
      <c r="CF41" s="947"/>
      <c r="CG41" s="528"/>
      <c r="CH41" s="628"/>
      <c r="CI41" s="548"/>
      <c r="CJ41" s="552"/>
      <c r="CK41" s="552" t="str">
        <f t="shared" si="0"/>
        <v>Добавить схему подключения</v>
      </c>
      <c r="CL41" s="552"/>
      <c r="CM41" s="552"/>
      <c r="CN41" s="552"/>
      <c r="CO41" s="548"/>
      <c r="CP41" s="548"/>
      <c r="CQ41" s="548"/>
      <c r="CR41" s="548"/>
      <c r="CS41" s="548"/>
      <c r="CT41" s="548"/>
      <c r="CU41" s="548"/>
    </row>
    <row r="42" spans="1:99" s="487" customFormat="1" ht="14.95" customHeight="1">
      <c r="A42" s="1301"/>
      <c r="B42" s="1301"/>
      <c r="C42" s="1301"/>
      <c r="D42" s="795"/>
      <c r="E42" s="795"/>
      <c r="F42" s="791"/>
      <c r="G42" s="791"/>
      <c r="H42" s="791"/>
      <c r="I42" s="787"/>
      <c r="J42" s="784"/>
      <c r="K42" s="794"/>
      <c r="L42" s="502"/>
      <c r="M42" s="514" t="s">
        <v>15</v>
      </c>
      <c r="N42" s="528"/>
      <c r="O42" s="528"/>
      <c r="P42" s="528"/>
      <c r="Q42" s="528"/>
      <c r="R42" s="528"/>
      <c r="S42" s="528"/>
      <c r="T42" s="528"/>
      <c r="U42" s="527"/>
      <c r="V42" s="948"/>
      <c r="W42" s="948"/>
      <c r="X42" s="948"/>
      <c r="Y42" s="948"/>
      <c r="Z42" s="948"/>
      <c r="AA42" s="948"/>
      <c r="AB42" s="947"/>
      <c r="AC42" s="948"/>
      <c r="AD42" s="948"/>
      <c r="AE42" s="948"/>
      <c r="AF42" s="948"/>
      <c r="AG42" s="948"/>
      <c r="AH42" s="948"/>
      <c r="AI42" s="947"/>
      <c r="AJ42" s="948"/>
      <c r="AK42" s="948"/>
      <c r="AL42" s="948"/>
      <c r="AM42" s="948"/>
      <c r="AN42" s="948"/>
      <c r="AO42" s="948"/>
      <c r="AP42" s="947"/>
      <c r="AQ42" s="948"/>
      <c r="AR42" s="948"/>
      <c r="AS42" s="948"/>
      <c r="AT42" s="948"/>
      <c r="AU42" s="948"/>
      <c r="AV42" s="948"/>
      <c r="AW42" s="947"/>
      <c r="AX42" s="948"/>
      <c r="AY42" s="948"/>
      <c r="AZ42" s="948"/>
      <c r="BA42" s="948"/>
      <c r="BB42" s="948"/>
      <c r="BC42" s="948"/>
      <c r="BD42" s="947"/>
      <c r="BE42" s="948"/>
      <c r="BF42" s="948"/>
      <c r="BG42" s="948"/>
      <c r="BH42" s="948"/>
      <c r="BI42" s="948"/>
      <c r="BJ42" s="948"/>
      <c r="BK42" s="947"/>
      <c r="BL42" s="948"/>
      <c r="BM42" s="948"/>
      <c r="BN42" s="948"/>
      <c r="BO42" s="948"/>
      <c r="BP42" s="948"/>
      <c r="BQ42" s="948"/>
      <c r="BR42" s="947"/>
      <c r="BS42" s="948"/>
      <c r="BT42" s="948"/>
      <c r="BU42" s="948"/>
      <c r="BV42" s="948"/>
      <c r="BW42" s="948"/>
      <c r="BX42" s="948"/>
      <c r="BY42" s="947"/>
      <c r="BZ42" s="948"/>
      <c r="CA42" s="948"/>
      <c r="CB42" s="948"/>
      <c r="CC42" s="948"/>
      <c r="CD42" s="948"/>
      <c r="CE42" s="948"/>
      <c r="CF42" s="947"/>
      <c r="CG42" s="528"/>
      <c r="CH42" s="628"/>
      <c r="CI42" s="548"/>
      <c r="CJ42" s="552"/>
      <c r="CK42" s="552" t="str">
        <f t="shared" si="0"/>
        <v>Добавить источник тепловой энергии</v>
      </c>
      <c r="CL42" s="552"/>
      <c r="CM42" s="552"/>
      <c r="CN42" s="552"/>
      <c r="CO42" s="548"/>
      <c r="CP42" s="548"/>
      <c r="CQ42" s="548"/>
      <c r="CR42" s="548"/>
      <c r="CS42" s="548"/>
      <c r="CT42" s="548"/>
      <c r="CU42" s="548"/>
    </row>
    <row r="43" spans="1:99" s="487" customFormat="1" ht="14.95" customHeight="1">
      <c r="A43" s="1301"/>
      <c r="B43" s="1301"/>
      <c r="C43" s="795"/>
      <c r="D43" s="795"/>
      <c r="E43" s="795"/>
      <c r="F43" s="795"/>
      <c r="G43" s="800"/>
      <c r="H43" s="787"/>
      <c r="I43" s="798"/>
      <c r="J43" s="784"/>
      <c r="K43" s="799"/>
      <c r="L43" s="502"/>
      <c r="M43" s="513" t="s">
        <v>16</v>
      </c>
      <c r="N43" s="528"/>
      <c r="O43" s="528"/>
      <c r="P43" s="528"/>
      <c r="Q43" s="528"/>
      <c r="R43" s="528"/>
      <c r="S43" s="528"/>
      <c r="T43" s="528"/>
      <c r="U43" s="527"/>
      <c r="V43" s="948"/>
      <c r="W43" s="948"/>
      <c r="X43" s="948"/>
      <c r="Y43" s="948"/>
      <c r="Z43" s="948"/>
      <c r="AA43" s="948"/>
      <c r="AB43" s="947"/>
      <c r="AC43" s="948"/>
      <c r="AD43" s="948"/>
      <c r="AE43" s="948"/>
      <c r="AF43" s="948"/>
      <c r="AG43" s="948"/>
      <c r="AH43" s="948"/>
      <c r="AI43" s="947"/>
      <c r="AJ43" s="948"/>
      <c r="AK43" s="948"/>
      <c r="AL43" s="948"/>
      <c r="AM43" s="948"/>
      <c r="AN43" s="948"/>
      <c r="AO43" s="948"/>
      <c r="AP43" s="947"/>
      <c r="AQ43" s="948"/>
      <c r="AR43" s="948"/>
      <c r="AS43" s="948"/>
      <c r="AT43" s="948"/>
      <c r="AU43" s="948"/>
      <c r="AV43" s="948"/>
      <c r="AW43" s="947"/>
      <c r="AX43" s="948"/>
      <c r="AY43" s="948"/>
      <c r="AZ43" s="948"/>
      <c r="BA43" s="948"/>
      <c r="BB43" s="948"/>
      <c r="BC43" s="948"/>
      <c r="BD43" s="947"/>
      <c r="BE43" s="948"/>
      <c r="BF43" s="948"/>
      <c r="BG43" s="948"/>
      <c r="BH43" s="948"/>
      <c r="BI43" s="948"/>
      <c r="BJ43" s="948"/>
      <c r="BK43" s="947"/>
      <c r="BL43" s="948"/>
      <c r="BM43" s="948"/>
      <c r="BN43" s="948"/>
      <c r="BO43" s="948"/>
      <c r="BP43" s="948"/>
      <c r="BQ43" s="948"/>
      <c r="BR43" s="947"/>
      <c r="BS43" s="948"/>
      <c r="BT43" s="948"/>
      <c r="BU43" s="948"/>
      <c r="BV43" s="948"/>
      <c r="BW43" s="948"/>
      <c r="BX43" s="948"/>
      <c r="BY43" s="947"/>
      <c r="BZ43" s="948"/>
      <c r="CA43" s="948"/>
      <c r="CB43" s="948"/>
      <c r="CC43" s="948"/>
      <c r="CD43" s="948"/>
      <c r="CE43" s="948"/>
      <c r="CF43" s="947"/>
      <c r="CG43" s="528"/>
      <c r="CH43" s="628"/>
      <c r="CI43" s="548"/>
      <c r="CJ43" s="552"/>
      <c r="CK43" s="552" t="str">
        <f t="shared" si="0"/>
        <v>Добавить наименование системы теплоснабжения</v>
      </c>
      <c r="CL43" s="552"/>
      <c r="CM43" s="552"/>
      <c r="CN43" s="552"/>
      <c r="CO43" s="548"/>
      <c r="CP43" s="548"/>
      <c r="CQ43" s="548"/>
      <c r="CR43" s="548"/>
      <c r="CS43" s="548"/>
      <c r="CT43" s="548"/>
      <c r="CU43" s="548"/>
    </row>
    <row r="44" spans="1:99" s="487" customFormat="1" ht="14.95" customHeight="1">
      <c r="A44" s="1301"/>
      <c r="B44" s="795"/>
      <c r="C44" s="795"/>
      <c r="D44" s="795"/>
      <c r="E44" s="795"/>
      <c r="F44" s="795"/>
      <c r="G44" s="800"/>
      <c r="H44" s="787"/>
      <c r="I44" s="787"/>
      <c r="J44" s="784"/>
      <c r="K44" s="794"/>
      <c r="L44" s="502"/>
      <c r="M44" s="522" t="s">
        <v>17</v>
      </c>
      <c r="N44" s="528"/>
      <c r="O44" s="528"/>
      <c r="P44" s="528"/>
      <c r="Q44" s="528"/>
      <c r="R44" s="528"/>
      <c r="S44" s="528"/>
      <c r="T44" s="528"/>
      <c r="U44" s="527"/>
      <c r="V44" s="948"/>
      <c r="W44" s="948"/>
      <c r="X44" s="948"/>
      <c r="Y44" s="948"/>
      <c r="Z44" s="948"/>
      <c r="AA44" s="948"/>
      <c r="AB44" s="947"/>
      <c r="AC44" s="948"/>
      <c r="AD44" s="948"/>
      <c r="AE44" s="948"/>
      <c r="AF44" s="948"/>
      <c r="AG44" s="948"/>
      <c r="AH44" s="948"/>
      <c r="AI44" s="947"/>
      <c r="AJ44" s="948"/>
      <c r="AK44" s="948"/>
      <c r="AL44" s="948"/>
      <c r="AM44" s="948"/>
      <c r="AN44" s="948"/>
      <c r="AO44" s="948"/>
      <c r="AP44" s="947"/>
      <c r="AQ44" s="948"/>
      <c r="AR44" s="948"/>
      <c r="AS44" s="948"/>
      <c r="AT44" s="948"/>
      <c r="AU44" s="948"/>
      <c r="AV44" s="948"/>
      <c r="AW44" s="947"/>
      <c r="AX44" s="948"/>
      <c r="AY44" s="948"/>
      <c r="AZ44" s="948"/>
      <c r="BA44" s="948"/>
      <c r="BB44" s="948"/>
      <c r="BC44" s="948"/>
      <c r="BD44" s="947"/>
      <c r="BE44" s="948"/>
      <c r="BF44" s="948"/>
      <c r="BG44" s="948"/>
      <c r="BH44" s="948"/>
      <c r="BI44" s="948"/>
      <c r="BJ44" s="948"/>
      <c r="BK44" s="947"/>
      <c r="BL44" s="948"/>
      <c r="BM44" s="948"/>
      <c r="BN44" s="948"/>
      <c r="BO44" s="948"/>
      <c r="BP44" s="948"/>
      <c r="BQ44" s="948"/>
      <c r="BR44" s="947"/>
      <c r="BS44" s="948"/>
      <c r="BT44" s="948"/>
      <c r="BU44" s="948"/>
      <c r="BV44" s="948"/>
      <c r="BW44" s="948"/>
      <c r="BX44" s="948"/>
      <c r="BY44" s="947"/>
      <c r="BZ44" s="948"/>
      <c r="CA44" s="948"/>
      <c r="CB44" s="948"/>
      <c r="CC44" s="948"/>
      <c r="CD44" s="948"/>
      <c r="CE44" s="948"/>
      <c r="CF44" s="947"/>
      <c r="CG44" s="528"/>
      <c r="CH44" s="628"/>
      <c r="CI44" s="548"/>
      <c r="CJ44" s="552"/>
      <c r="CK44" s="552" t="str">
        <f t="shared" si="0"/>
        <v>Добавить территорию действия тарифа</v>
      </c>
      <c r="CL44" s="552"/>
      <c r="CM44" s="552"/>
      <c r="CN44" s="552"/>
      <c r="CO44" s="548"/>
      <c r="CP44" s="548"/>
      <c r="CQ44" s="548"/>
      <c r="CR44" s="548"/>
      <c r="CS44" s="548"/>
      <c r="CT44" s="548"/>
      <c r="CU44" s="548"/>
    </row>
    <row r="45" spans="1:99" s="486" customFormat="1" ht="14.95" customHeight="1">
      <c r="A45" s="783"/>
      <c r="B45" s="783"/>
      <c r="C45" s="783"/>
      <c r="D45" s="783"/>
      <c r="E45" s="783"/>
      <c r="F45" s="783"/>
      <c r="G45" s="783"/>
      <c r="H45" s="783"/>
      <c r="I45" s="783"/>
      <c r="J45" s="783"/>
      <c r="K45" s="783"/>
      <c r="L45" s="456"/>
      <c r="M45" s="529" t="s">
        <v>303</v>
      </c>
      <c r="N45" s="528"/>
      <c r="O45" s="528"/>
      <c r="P45" s="528"/>
      <c r="Q45" s="528"/>
      <c r="R45" s="528"/>
      <c r="S45" s="528"/>
      <c r="T45" s="528"/>
      <c r="U45" s="527"/>
      <c r="V45" s="948"/>
      <c r="W45" s="948"/>
      <c r="X45" s="948"/>
      <c r="Y45" s="948"/>
      <c r="Z45" s="948"/>
      <c r="AA45" s="948"/>
      <c r="AB45" s="947"/>
      <c r="AC45" s="948"/>
      <c r="AD45" s="948"/>
      <c r="AE45" s="948"/>
      <c r="AF45" s="948"/>
      <c r="AG45" s="948"/>
      <c r="AH45" s="948"/>
      <c r="AI45" s="947"/>
      <c r="AJ45" s="948"/>
      <c r="AK45" s="948"/>
      <c r="AL45" s="948"/>
      <c r="AM45" s="948"/>
      <c r="AN45" s="948"/>
      <c r="AO45" s="948"/>
      <c r="AP45" s="947"/>
      <c r="AQ45" s="948"/>
      <c r="AR45" s="948"/>
      <c r="AS45" s="948"/>
      <c r="AT45" s="948"/>
      <c r="AU45" s="948"/>
      <c r="AV45" s="948"/>
      <c r="AW45" s="947"/>
      <c r="AX45" s="948"/>
      <c r="AY45" s="948"/>
      <c r="AZ45" s="948"/>
      <c r="BA45" s="948"/>
      <c r="BB45" s="948"/>
      <c r="BC45" s="948"/>
      <c r="BD45" s="947"/>
      <c r="BE45" s="948"/>
      <c r="BF45" s="948"/>
      <c r="BG45" s="948"/>
      <c r="BH45" s="948"/>
      <c r="BI45" s="948"/>
      <c r="BJ45" s="948"/>
      <c r="BK45" s="947"/>
      <c r="BL45" s="948"/>
      <c r="BM45" s="948"/>
      <c r="BN45" s="948"/>
      <c r="BO45" s="948"/>
      <c r="BP45" s="948"/>
      <c r="BQ45" s="948"/>
      <c r="BR45" s="947"/>
      <c r="BS45" s="948"/>
      <c r="BT45" s="948"/>
      <c r="BU45" s="948"/>
      <c r="BV45" s="948"/>
      <c r="BW45" s="948"/>
      <c r="BX45" s="948"/>
      <c r="BY45" s="947"/>
      <c r="BZ45" s="948"/>
      <c r="CA45" s="948"/>
      <c r="CB45" s="948"/>
      <c r="CC45" s="948"/>
      <c r="CD45" s="948"/>
      <c r="CE45" s="948"/>
      <c r="CF45" s="947"/>
      <c r="CG45" s="528"/>
      <c r="CH45" s="628"/>
      <c r="CI45" s="550"/>
      <c r="CJ45" s="550"/>
      <c r="CK45" s="550"/>
      <c r="CL45" s="550"/>
      <c r="CM45" s="550"/>
      <c r="CN45" s="550"/>
      <c r="CO45" s="550"/>
      <c r="CP45" s="550"/>
      <c r="CQ45" s="550"/>
      <c r="CR45" s="550"/>
      <c r="CS45" s="550"/>
    </row>
    <row r="46" spans="1:99" ht="18.7" customHeight="1">
      <c r="X46" s="192"/>
      <c r="Y46" s="192"/>
      <c r="Z46" s="192"/>
      <c r="AA46" s="192"/>
      <c r="AB46" s="192"/>
      <c r="AC46" s="192"/>
      <c r="AD46" s="192"/>
      <c r="AE46" s="192"/>
      <c r="AF46" s="192"/>
      <c r="AG46" s="192"/>
      <c r="AH46" s="192"/>
      <c r="AI46" s="192"/>
      <c r="AJ46" s="192"/>
    </row>
    <row r="47" spans="1:99" s="34" customFormat="1" ht="17.149999999999999" customHeight="1">
      <c r="A47" s="34" t="s">
        <v>11</v>
      </c>
      <c r="C47" s="34" t="s">
        <v>47</v>
      </c>
      <c r="U47" s="148"/>
      <c r="X47" s="205"/>
      <c r="Y47" s="205"/>
      <c r="Z47" s="205"/>
      <c r="AA47" s="205"/>
      <c r="AB47" s="205"/>
      <c r="AC47" s="205"/>
      <c r="AD47" s="205"/>
      <c r="AE47" s="205"/>
      <c r="AF47" s="205"/>
      <c r="AG47" s="205"/>
      <c r="AH47" s="205"/>
      <c r="AI47" s="205"/>
      <c r="AJ47" s="205"/>
    </row>
    <row r="48" spans="1:99" ht="17.149999999999999" customHeight="1">
      <c r="L48" s="433"/>
      <c r="M48" s="433"/>
      <c r="N48" s="433"/>
      <c r="O48" s="433"/>
      <c r="P48" s="433"/>
      <c r="Q48" s="433"/>
      <c r="R48" s="433"/>
      <c r="S48" s="433"/>
      <c r="T48" s="433"/>
      <c r="U48" s="433"/>
      <c r="V48" s="433"/>
      <c r="W48" s="433"/>
      <c r="X48" s="192"/>
      <c r="Y48" s="192"/>
      <c r="Z48" s="192"/>
      <c r="AA48" s="192"/>
      <c r="AB48" s="192"/>
      <c r="AC48" s="192"/>
      <c r="AD48" s="192"/>
      <c r="AE48" s="192"/>
      <c r="AF48" s="192"/>
      <c r="AG48" s="192"/>
      <c r="AH48" s="192"/>
      <c r="AI48" s="192"/>
      <c r="AJ48" s="192"/>
    </row>
    <row r="49" spans="1:36" s="487" customFormat="1" ht="23.1">
      <c r="A49" s="1301">
        <v>1</v>
      </c>
      <c r="B49" s="807"/>
      <c r="C49" s="807"/>
      <c r="D49" s="807"/>
      <c r="E49" s="808"/>
      <c r="F49" s="809"/>
      <c r="G49" s="809"/>
      <c r="H49" s="809"/>
      <c r="I49" s="810"/>
      <c r="J49" s="805"/>
      <c r="K49" s="812"/>
      <c r="L49" s="556">
        <f>mergeValue(A49)</f>
        <v>1</v>
      </c>
      <c r="M49" s="604" t="s">
        <v>18</v>
      </c>
      <c r="N49" s="609"/>
      <c r="O49" s="1375"/>
      <c r="P49" s="1376"/>
      <c r="Q49" s="1376"/>
      <c r="R49" s="1376"/>
      <c r="S49" s="1376"/>
      <c r="T49" s="1376"/>
      <c r="U49" s="1376"/>
      <c r="V49" s="1377"/>
      <c r="W49" s="1123" t="s">
        <v>713</v>
      </c>
      <c r="X49" s="548"/>
      <c r="Y49" s="552"/>
      <c r="Z49" s="552" t="str">
        <f t="shared" ref="Z49:Z62" si="1">IF(M49="","",M49 )</f>
        <v>Наименование тарифа</v>
      </c>
      <c r="AA49" s="552"/>
      <c r="AB49" s="552"/>
      <c r="AC49" s="552"/>
      <c r="AD49" s="548"/>
      <c r="AE49" s="548"/>
      <c r="AF49" s="548"/>
      <c r="AG49" s="548"/>
      <c r="AH49" s="548"/>
      <c r="AI49" s="548"/>
      <c r="AJ49" s="548"/>
    </row>
    <row r="50" spans="1:36" s="487" customFormat="1" ht="23.1">
      <c r="A50" s="1301"/>
      <c r="B50" s="1301">
        <v>1</v>
      </c>
      <c r="C50" s="807"/>
      <c r="D50" s="807"/>
      <c r="E50" s="809"/>
      <c r="F50" s="809"/>
      <c r="G50" s="809"/>
      <c r="H50" s="809"/>
      <c r="I50" s="804"/>
      <c r="J50" s="803"/>
      <c r="K50" s="806"/>
      <c r="L50" s="556" t="str">
        <f>mergeValue(A50) &amp;"."&amp; mergeValue(B50)</f>
        <v>1.1</v>
      </c>
      <c r="M50" s="510" t="s">
        <v>14</v>
      </c>
      <c r="N50" s="609"/>
      <c r="O50" s="1375"/>
      <c r="P50" s="1376"/>
      <c r="Q50" s="1376"/>
      <c r="R50" s="1376"/>
      <c r="S50" s="1376"/>
      <c r="T50" s="1376"/>
      <c r="U50" s="1376"/>
      <c r="V50" s="1377"/>
      <c r="W50" s="1123" t="s">
        <v>454</v>
      </c>
      <c r="X50" s="548"/>
      <c r="Y50" s="552"/>
      <c r="Z50" s="552" t="str">
        <f t="shared" si="1"/>
        <v>Территория действия тарифа</v>
      </c>
      <c r="AA50" s="552"/>
      <c r="AB50" s="552"/>
      <c r="AC50" s="552"/>
      <c r="AD50" s="548"/>
      <c r="AE50" s="548"/>
      <c r="AF50" s="548"/>
      <c r="AG50" s="548"/>
      <c r="AH50" s="548"/>
      <c r="AI50" s="548"/>
      <c r="AJ50" s="548"/>
    </row>
    <row r="51" spans="1:36" s="487" customFormat="1" ht="23.1">
      <c r="A51" s="1301"/>
      <c r="B51" s="1301"/>
      <c r="C51" s="1301">
        <v>1</v>
      </c>
      <c r="D51" s="807"/>
      <c r="E51" s="809"/>
      <c r="F51" s="809"/>
      <c r="G51" s="809"/>
      <c r="H51" s="809"/>
      <c r="I51" s="811"/>
      <c r="J51" s="803"/>
      <c r="K51" s="806"/>
      <c r="L51" s="556" t="str">
        <f>mergeValue(A51) &amp;"."&amp; mergeValue(B51)&amp;"."&amp; mergeValue(C51)</f>
        <v>1.1.1</v>
      </c>
      <c r="M51" s="511" t="s">
        <v>6</v>
      </c>
      <c r="N51" s="609"/>
      <c r="O51" s="1375"/>
      <c r="P51" s="1376"/>
      <c r="Q51" s="1376"/>
      <c r="R51" s="1376"/>
      <c r="S51" s="1376"/>
      <c r="T51" s="1376"/>
      <c r="U51" s="1376"/>
      <c r="V51" s="1377"/>
      <c r="W51" s="1123" t="s">
        <v>595</v>
      </c>
      <c r="X51" s="548"/>
      <c r="Y51" s="552"/>
      <c r="Z51" s="552" t="str">
        <f t="shared" si="1"/>
        <v xml:space="preserve">Наименование системы теплоснабжения </v>
      </c>
      <c r="AA51" s="552"/>
      <c r="AB51" s="552"/>
      <c r="AC51" s="552"/>
      <c r="AD51" s="548"/>
      <c r="AE51" s="548"/>
      <c r="AF51" s="548"/>
      <c r="AG51" s="548"/>
      <c r="AH51" s="548"/>
      <c r="AI51" s="548"/>
      <c r="AJ51" s="548"/>
    </row>
    <row r="52" spans="1:36" s="487" customFormat="1" ht="23.1">
      <c r="A52" s="1301"/>
      <c r="B52" s="1301"/>
      <c r="C52" s="1301"/>
      <c r="D52" s="1301">
        <v>1</v>
      </c>
      <c r="E52" s="809"/>
      <c r="F52" s="809"/>
      <c r="G52" s="809"/>
      <c r="H52" s="809"/>
      <c r="I52" s="811"/>
      <c r="J52" s="803"/>
      <c r="K52" s="806"/>
      <c r="L52" s="556" t="str">
        <f>mergeValue(A52) &amp;"."&amp; mergeValue(B52)&amp;"."&amp; mergeValue(C52)&amp;"."&amp; mergeValue(D52)</f>
        <v>1.1.1.1</v>
      </c>
      <c r="M52" s="512" t="s">
        <v>20</v>
      </c>
      <c r="N52" s="609"/>
      <c r="O52" s="1375"/>
      <c r="P52" s="1376"/>
      <c r="Q52" s="1376"/>
      <c r="R52" s="1376"/>
      <c r="S52" s="1376"/>
      <c r="T52" s="1376"/>
      <c r="U52" s="1376"/>
      <c r="V52" s="1377"/>
      <c r="W52" s="1123" t="s">
        <v>596</v>
      </c>
      <c r="X52" s="548"/>
      <c r="Y52" s="552"/>
      <c r="Z52" s="552" t="str">
        <f t="shared" si="1"/>
        <v xml:space="preserve">Источник тепловой энергии  </v>
      </c>
      <c r="AA52" s="552"/>
      <c r="AB52" s="552"/>
      <c r="AC52" s="552"/>
      <c r="AD52" s="548"/>
      <c r="AE52" s="548"/>
      <c r="AF52" s="548"/>
      <c r="AG52" s="548"/>
      <c r="AH52" s="548"/>
      <c r="AI52" s="548"/>
      <c r="AJ52" s="548"/>
    </row>
    <row r="53" spans="1:36" s="487" customFormat="1" ht="80.849999999999994">
      <c r="A53" s="1301"/>
      <c r="B53" s="1301"/>
      <c r="C53" s="1301"/>
      <c r="D53" s="1301"/>
      <c r="E53" s="1301">
        <v>1</v>
      </c>
      <c r="F53" s="809"/>
      <c r="G53" s="809"/>
      <c r="H53" s="807">
        <v>1</v>
      </c>
      <c r="I53" s="1301">
        <v>1</v>
      </c>
      <c r="J53" s="809"/>
      <c r="K53" s="814"/>
      <c r="L53" s="556" t="str">
        <f>mergeValue(A53) &amp;"."&amp; mergeValue(B53)&amp;"."&amp; mergeValue(C53)&amp;"."&amp; mergeValue(D53)&amp;"."&amp; mergeValue(E53)</f>
        <v>1.1.1.1.1</v>
      </c>
      <c r="M53" s="518" t="s">
        <v>7</v>
      </c>
      <c r="N53" s="609"/>
      <c r="O53" s="1304"/>
      <c r="P53" s="1305"/>
      <c r="Q53" s="1305"/>
      <c r="R53" s="1305"/>
      <c r="S53" s="1305"/>
      <c r="T53" s="1305"/>
      <c r="U53" s="1305"/>
      <c r="V53" s="1306"/>
      <c r="W53" s="1123" t="s">
        <v>714</v>
      </c>
      <c r="X53" s="548"/>
      <c r="Y53" s="552"/>
      <c r="Z53" s="552" t="str">
        <f t="shared" si="1"/>
        <v>Схема подключения теплопотребляющей установки к коллектору источника тепловой энергии</v>
      </c>
      <c r="AA53" s="552"/>
      <c r="AB53" s="552"/>
      <c r="AC53" s="552"/>
      <c r="AD53" s="548"/>
      <c r="AE53" s="548"/>
      <c r="AF53" s="548"/>
      <c r="AG53" s="548"/>
      <c r="AH53" s="548"/>
      <c r="AI53" s="548"/>
      <c r="AJ53" s="548"/>
    </row>
    <row r="54" spans="1:36" s="487" customFormat="1" ht="46.2">
      <c r="A54" s="1301"/>
      <c r="B54" s="1301"/>
      <c r="C54" s="1301"/>
      <c r="D54" s="1301"/>
      <c r="E54" s="1301"/>
      <c r="F54" s="1301">
        <v>1</v>
      </c>
      <c r="G54" s="807"/>
      <c r="H54" s="807"/>
      <c r="I54" s="1301"/>
      <c r="J54" s="1301">
        <v>1</v>
      </c>
      <c r="K54" s="815"/>
      <c r="L54" s="556" t="str">
        <f>mergeValue(A54) &amp;"."&amp; mergeValue(B54)&amp;"."&amp; mergeValue(C54)&amp;"."&amp; mergeValue(D54)&amp;"."&amp; mergeValue(E54)&amp;"."&amp; mergeValue(F54)</f>
        <v>1.1.1.1.1.1</v>
      </c>
      <c r="M54" s="519" t="s">
        <v>8</v>
      </c>
      <c r="N54" s="609"/>
      <c r="O54" s="1304"/>
      <c r="P54" s="1305"/>
      <c r="Q54" s="1305"/>
      <c r="R54" s="1305"/>
      <c r="S54" s="1305"/>
      <c r="T54" s="1305"/>
      <c r="U54" s="1305"/>
      <c r="V54" s="1306"/>
      <c r="W54" s="1123" t="s">
        <v>715</v>
      </c>
      <c r="X54" s="548"/>
      <c r="Y54" s="552"/>
      <c r="Z54" s="552" t="str">
        <f t="shared" si="1"/>
        <v>Группа потребителей</v>
      </c>
      <c r="AA54" s="552"/>
      <c r="AB54" s="552"/>
      <c r="AC54" s="552"/>
      <c r="AD54" s="548"/>
      <c r="AE54" s="548"/>
      <c r="AF54" s="548"/>
      <c r="AG54" s="548"/>
      <c r="AH54" s="548"/>
      <c r="AI54" s="548"/>
      <c r="AJ54" s="548"/>
    </row>
    <row r="55" spans="1:36" s="487" customFormat="1" ht="122.1" customHeight="1">
      <c r="A55" s="1301"/>
      <c r="B55" s="1301"/>
      <c r="C55" s="1301"/>
      <c r="D55" s="1301"/>
      <c r="E55" s="1301"/>
      <c r="F55" s="1301"/>
      <c r="G55" s="807">
        <v>1</v>
      </c>
      <c r="H55" s="807"/>
      <c r="I55" s="1301"/>
      <c r="J55" s="1301"/>
      <c r="K55" s="815">
        <v>1</v>
      </c>
      <c r="L55" s="556" t="str">
        <f>mergeValue(A55) &amp;"."&amp; mergeValue(B55)&amp;"."&amp; mergeValue(C55)&amp;"."&amp; mergeValue(D55)&amp;"."&amp; mergeValue(E55)&amp;"."&amp; mergeValue(F55)&amp;"."&amp; mergeValue(G55)</f>
        <v>1.1.1.1.1.1.1</v>
      </c>
      <c r="M55" s="1010"/>
      <c r="N55" s="609"/>
      <c r="O55" s="526"/>
      <c r="P55" s="526"/>
      <c r="Q55" s="1034"/>
      <c r="R55" s="1281"/>
      <c r="S55" s="1282" t="s">
        <v>80</v>
      </c>
      <c r="T55" s="1281"/>
      <c r="U55" s="1282" t="s">
        <v>80</v>
      </c>
      <c r="V55" s="526"/>
      <c r="W55" s="1307" t="s">
        <v>716</v>
      </c>
      <c r="X55" s="548" t="str">
        <f>strCheckDate(O56:V56)</f>
        <v/>
      </c>
      <c r="Y55" s="552"/>
      <c r="Z55" s="552" t="str">
        <f t="shared" si="1"/>
        <v/>
      </c>
      <c r="AA55" s="552"/>
      <c r="AB55" s="552"/>
      <c r="AC55" s="552"/>
      <c r="AD55" s="548"/>
      <c r="AE55" s="548"/>
      <c r="AF55" s="548"/>
      <c r="AG55" s="548"/>
      <c r="AH55" s="548"/>
      <c r="AI55" s="548"/>
      <c r="AJ55" s="548"/>
    </row>
    <row r="56" spans="1:36" s="487" customFormat="1" ht="14.3" hidden="1" customHeight="1">
      <c r="A56" s="1301"/>
      <c r="B56" s="1301"/>
      <c r="C56" s="1301"/>
      <c r="D56" s="1301"/>
      <c r="E56" s="1301"/>
      <c r="F56" s="1301"/>
      <c r="G56" s="807"/>
      <c r="H56" s="807"/>
      <c r="I56" s="1301"/>
      <c r="J56" s="1301"/>
      <c r="K56" s="815"/>
      <c r="L56" s="563"/>
      <c r="M56" s="609"/>
      <c r="N56" s="609"/>
      <c r="O56" s="526"/>
      <c r="P56" s="526"/>
      <c r="Q56" s="547" t="str">
        <f>R55 &amp; "-" &amp; T55</f>
        <v>-</v>
      </c>
      <c r="R56" s="1281"/>
      <c r="S56" s="1282"/>
      <c r="T56" s="1281"/>
      <c r="U56" s="1282"/>
      <c r="V56" s="526"/>
      <c r="W56" s="1308"/>
      <c r="X56" s="548"/>
      <c r="Y56" s="552"/>
      <c r="Z56" s="552" t="str">
        <f t="shared" si="1"/>
        <v/>
      </c>
      <c r="AA56" s="552"/>
      <c r="AB56" s="552"/>
      <c r="AC56" s="552"/>
      <c r="AD56" s="548"/>
      <c r="AE56" s="548"/>
      <c r="AF56" s="548"/>
      <c r="AG56" s="548"/>
      <c r="AH56" s="548"/>
      <c r="AI56" s="548"/>
      <c r="AJ56" s="548"/>
    </row>
    <row r="57" spans="1:36" s="487" customFormat="1" ht="14.95" customHeight="1">
      <c r="A57" s="1301"/>
      <c r="B57" s="1301"/>
      <c r="C57" s="1301"/>
      <c r="D57" s="1301"/>
      <c r="E57" s="1301"/>
      <c r="F57" s="1301"/>
      <c r="G57" s="809"/>
      <c r="H57" s="807"/>
      <c r="I57" s="1301"/>
      <c r="J57" s="1301"/>
      <c r="K57" s="814"/>
      <c r="L57" s="502"/>
      <c r="M57" s="521" t="s">
        <v>23</v>
      </c>
      <c r="N57" s="528"/>
      <c r="O57" s="528"/>
      <c r="P57" s="528"/>
      <c r="Q57" s="528"/>
      <c r="R57" s="528"/>
      <c r="S57" s="528"/>
      <c r="T57" s="528"/>
      <c r="U57" s="528"/>
      <c r="V57" s="524"/>
      <c r="W57" s="1309"/>
      <c r="X57" s="548"/>
      <c r="Y57" s="552"/>
      <c r="Z57" s="552" t="str">
        <f t="shared" si="1"/>
        <v>Добавить вид теплоносителя (параметры теплоносителя)</v>
      </c>
      <c r="AA57" s="552"/>
      <c r="AB57" s="552"/>
      <c r="AC57" s="552"/>
      <c r="AD57" s="548"/>
      <c r="AE57" s="548"/>
      <c r="AF57" s="548"/>
      <c r="AG57" s="548"/>
      <c r="AH57" s="548"/>
      <c r="AI57" s="548"/>
      <c r="AJ57" s="548"/>
    </row>
    <row r="58" spans="1:36" s="487" customFormat="1" ht="14.95" customHeight="1">
      <c r="A58" s="1301"/>
      <c r="B58" s="1301"/>
      <c r="C58" s="1301"/>
      <c r="D58" s="1301"/>
      <c r="E58" s="1301"/>
      <c r="F58" s="809"/>
      <c r="G58" s="809"/>
      <c r="H58" s="807"/>
      <c r="I58" s="1301"/>
      <c r="J58" s="809"/>
      <c r="K58" s="814"/>
      <c r="L58" s="502"/>
      <c r="M58" s="520" t="s">
        <v>9</v>
      </c>
      <c r="N58" s="528"/>
      <c r="O58" s="528"/>
      <c r="P58" s="528"/>
      <c r="Q58" s="528"/>
      <c r="R58" s="528"/>
      <c r="S58" s="528"/>
      <c r="T58" s="528"/>
      <c r="U58" s="527"/>
      <c r="V58" s="528"/>
      <c r="W58" s="628"/>
      <c r="X58" s="548"/>
      <c r="Y58" s="552"/>
      <c r="Z58" s="552" t="str">
        <f t="shared" si="1"/>
        <v>Добавить группу потребителей</v>
      </c>
      <c r="AA58" s="552"/>
      <c r="AB58" s="552"/>
      <c r="AC58" s="552"/>
      <c r="AD58" s="548"/>
      <c r="AE58" s="548"/>
      <c r="AF58" s="548"/>
      <c r="AG58" s="548"/>
      <c r="AH58" s="548"/>
      <c r="AI58" s="548"/>
      <c r="AJ58" s="548"/>
    </row>
    <row r="59" spans="1:36" s="487" customFormat="1" ht="14.95" customHeight="1">
      <c r="A59" s="1301"/>
      <c r="B59" s="1301"/>
      <c r="C59" s="1301"/>
      <c r="D59" s="1301"/>
      <c r="E59" s="813"/>
      <c r="F59" s="809"/>
      <c r="G59" s="809"/>
      <c r="H59" s="809"/>
      <c r="I59" s="805"/>
      <c r="J59" s="802"/>
      <c r="K59" s="812"/>
      <c r="L59" s="502"/>
      <c r="M59" s="515" t="s">
        <v>10</v>
      </c>
      <c r="N59" s="528"/>
      <c r="O59" s="528"/>
      <c r="P59" s="528"/>
      <c r="Q59" s="528"/>
      <c r="R59" s="528"/>
      <c r="S59" s="528"/>
      <c r="T59" s="528"/>
      <c r="U59" s="527"/>
      <c r="V59" s="528"/>
      <c r="W59" s="628"/>
      <c r="X59" s="548"/>
      <c r="Y59" s="552"/>
      <c r="Z59" s="552" t="str">
        <f t="shared" si="1"/>
        <v>Добавить схему подключения</v>
      </c>
      <c r="AA59" s="552"/>
      <c r="AB59" s="552"/>
      <c r="AC59" s="552"/>
      <c r="AD59" s="548"/>
      <c r="AE59" s="548"/>
      <c r="AF59" s="548"/>
      <c r="AG59" s="548"/>
      <c r="AH59" s="548"/>
      <c r="AI59" s="548"/>
      <c r="AJ59" s="548"/>
    </row>
    <row r="60" spans="1:36" s="487" customFormat="1" ht="14.95" customHeight="1">
      <c r="A60" s="1301"/>
      <c r="B60" s="1301"/>
      <c r="C60" s="1301"/>
      <c r="D60" s="813"/>
      <c r="E60" s="813"/>
      <c r="F60" s="809"/>
      <c r="G60" s="809"/>
      <c r="H60" s="809"/>
      <c r="I60" s="805"/>
      <c r="J60" s="802"/>
      <c r="K60" s="812"/>
      <c r="L60" s="502"/>
      <c r="M60" s="514" t="s">
        <v>15</v>
      </c>
      <c r="N60" s="528"/>
      <c r="O60" s="528"/>
      <c r="P60" s="528"/>
      <c r="Q60" s="528"/>
      <c r="R60" s="528"/>
      <c r="S60" s="528"/>
      <c r="T60" s="528"/>
      <c r="U60" s="527"/>
      <c r="V60" s="528"/>
      <c r="W60" s="628"/>
      <c r="X60" s="548"/>
      <c r="Y60" s="552"/>
      <c r="Z60" s="552" t="str">
        <f t="shared" si="1"/>
        <v>Добавить источник тепловой энергии</v>
      </c>
      <c r="AA60" s="552"/>
      <c r="AB60" s="552"/>
      <c r="AC60" s="552"/>
      <c r="AD60" s="548"/>
      <c r="AE60" s="548"/>
      <c r="AF60" s="548"/>
      <c r="AG60" s="548"/>
      <c r="AH60" s="548"/>
      <c r="AI60" s="548"/>
      <c r="AJ60" s="548"/>
    </row>
    <row r="61" spans="1:36" s="487" customFormat="1" ht="14.95" customHeight="1">
      <c r="A61" s="1301"/>
      <c r="B61" s="1301"/>
      <c r="C61" s="813"/>
      <c r="D61" s="813"/>
      <c r="E61" s="813"/>
      <c r="F61" s="813"/>
      <c r="G61" s="818"/>
      <c r="H61" s="805"/>
      <c r="I61" s="816"/>
      <c r="J61" s="802"/>
      <c r="K61" s="817"/>
      <c r="L61" s="502"/>
      <c r="M61" s="513" t="s">
        <v>16</v>
      </c>
      <c r="N61" s="528"/>
      <c r="O61" s="528"/>
      <c r="P61" s="528"/>
      <c r="Q61" s="528"/>
      <c r="R61" s="528"/>
      <c r="S61" s="528"/>
      <c r="T61" s="528"/>
      <c r="U61" s="527"/>
      <c r="V61" s="528"/>
      <c r="W61" s="628"/>
      <c r="X61" s="548"/>
      <c r="Y61" s="552"/>
      <c r="Z61" s="552" t="str">
        <f t="shared" si="1"/>
        <v>Добавить наименование системы теплоснабжения</v>
      </c>
      <c r="AA61" s="552"/>
      <c r="AB61" s="552"/>
      <c r="AC61" s="552"/>
      <c r="AD61" s="548"/>
      <c r="AE61" s="548"/>
      <c r="AF61" s="548"/>
      <c r="AG61" s="548"/>
      <c r="AH61" s="548"/>
      <c r="AI61" s="548"/>
      <c r="AJ61" s="548"/>
    </row>
    <row r="62" spans="1:36" s="487" customFormat="1" ht="14.95" customHeight="1">
      <c r="A62" s="1301"/>
      <c r="B62" s="813"/>
      <c r="C62" s="813"/>
      <c r="D62" s="813"/>
      <c r="E62" s="813"/>
      <c r="F62" s="813"/>
      <c r="G62" s="818"/>
      <c r="H62" s="805"/>
      <c r="I62" s="805"/>
      <c r="J62" s="802"/>
      <c r="K62" s="812"/>
      <c r="L62" s="502"/>
      <c r="M62" s="522" t="s">
        <v>17</v>
      </c>
      <c r="N62" s="528"/>
      <c r="O62" s="528"/>
      <c r="P62" s="528"/>
      <c r="Q62" s="528"/>
      <c r="R62" s="528"/>
      <c r="S62" s="528"/>
      <c r="T62" s="528"/>
      <c r="U62" s="527"/>
      <c r="V62" s="528"/>
      <c r="W62" s="628"/>
      <c r="X62" s="548"/>
      <c r="Y62" s="552"/>
      <c r="Z62" s="552" t="str">
        <f t="shared" si="1"/>
        <v>Добавить территорию действия тарифа</v>
      </c>
      <c r="AA62" s="552"/>
      <c r="AB62" s="552"/>
      <c r="AC62" s="552"/>
      <c r="AD62" s="548"/>
      <c r="AE62" s="548"/>
      <c r="AF62" s="548"/>
      <c r="AG62" s="548"/>
      <c r="AH62" s="548"/>
      <c r="AI62" s="548"/>
      <c r="AJ62" s="548"/>
    </row>
    <row r="63" spans="1:36" s="486" customFormat="1" ht="14.95" customHeight="1">
      <c r="A63" s="801"/>
      <c r="B63" s="801"/>
      <c r="C63" s="801"/>
      <c r="D63" s="801"/>
      <c r="E63" s="801"/>
      <c r="F63" s="801"/>
      <c r="G63" s="801"/>
      <c r="H63" s="801"/>
      <c r="I63" s="801"/>
      <c r="J63" s="801"/>
      <c r="K63" s="801"/>
      <c r="L63" s="456"/>
      <c r="M63" s="529" t="s">
        <v>303</v>
      </c>
      <c r="N63" s="528"/>
      <c r="O63" s="528"/>
      <c r="P63" s="528"/>
      <c r="Q63" s="528"/>
      <c r="R63" s="528"/>
      <c r="S63" s="528"/>
      <c r="T63" s="528"/>
      <c r="U63" s="527"/>
      <c r="V63" s="722"/>
      <c r="W63" s="722"/>
      <c r="X63" s="722"/>
      <c r="Y63" s="722"/>
      <c r="Z63" s="722"/>
      <c r="AA63" s="722"/>
      <c r="AB63" s="721"/>
      <c r="AC63" s="722"/>
      <c r="AD63" s="628"/>
      <c r="AE63" s="550"/>
      <c r="AF63" s="550"/>
      <c r="AG63" s="550"/>
      <c r="AH63" s="550"/>
    </row>
    <row r="64" spans="1:36" ht="18.7" customHeight="1">
      <c r="X64" s="192"/>
      <c r="Y64" s="192"/>
      <c r="Z64" s="192"/>
      <c r="AA64" s="192"/>
      <c r="AB64" s="192"/>
      <c r="AC64" s="192"/>
      <c r="AD64" s="192"/>
      <c r="AE64" s="192"/>
      <c r="AF64" s="192"/>
      <c r="AG64" s="192"/>
      <c r="AH64" s="192"/>
      <c r="AI64" s="192"/>
      <c r="AJ64" s="192"/>
    </row>
    <row r="65" spans="1:36" s="34" customFormat="1" ht="17.149999999999999" customHeight="1">
      <c r="A65" s="34" t="s">
        <v>11</v>
      </c>
      <c r="C65" s="34" t="s">
        <v>48</v>
      </c>
      <c r="V65" s="148"/>
      <c r="X65" s="205"/>
      <c r="Y65" s="205"/>
      <c r="Z65" s="205"/>
      <c r="AA65" s="205"/>
      <c r="AB65" s="205"/>
      <c r="AC65" s="205"/>
      <c r="AD65" s="205"/>
      <c r="AE65" s="205"/>
      <c r="AF65" s="205"/>
      <c r="AG65" s="205"/>
      <c r="AH65" s="205"/>
      <c r="AI65" s="205"/>
      <c r="AJ65" s="205"/>
    </row>
    <row r="66" spans="1:36" ht="17.149999999999999" customHeight="1">
      <c r="L66" s="113"/>
      <c r="M66" s="113"/>
      <c r="N66" s="113"/>
      <c r="O66" s="113"/>
      <c r="P66" s="113"/>
      <c r="Q66" s="113"/>
      <c r="R66" s="113"/>
      <c r="S66" s="113"/>
      <c r="T66" s="113"/>
      <c r="U66" s="113"/>
      <c r="V66" s="113"/>
      <c r="W66" s="113"/>
      <c r="X66" s="192"/>
      <c r="Y66" s="192"/>
      <c r="Z66" s="192"/>
      <c r="AA66" s="192"/>
      <c r="AB66" s="192"/>
      <c r="AC66" s="192"/>
      <c r="AD66" s="192"/>
      <c r="AE66" s="192"/>
      <c r="AF66" s="192"/>
      <c r="AG66" s="192"/>
      <c r="AH66" s="192"/>
      <c r="AI66" s="192"/>
      <c r="AJ66" s="192"/>
    </row>
    <row r="67" spans="1:36" s="487" customFormat="1" ht="23.1">
      <c r="A67" s="1301">
        <v>1</v>
      </c>
      <c r="B67" s="825"/>
      <c r="C67" s="825"/>
      <c r="D67" s="825"/>
      <c r="E67" s="826"/>
      <c r="F67" s="827"/>
      <c r="G67" s="827"/>
      <c r="H67" s="827"/>
      <c r="I67" s="828"/>
      <c r="J67" s="823"/>
      <c r="K67" s="830"/>
      <c r="L67" s="556">
        <f>mergeValue(A67)</f>
        <v>1</v>
      </c>
      <c r="M67" s="604" t="s">
        <v>18</v>
      </c>
      <c r="N67" s="609"/>
      <c r="O67" s="1375"/>
      <c r="P67" s="1376"/>
      <c r="Q67" s="1376"/>
      <c r="R67" s="1376"/>
      <c r="S67" s="1376"/>
      <c r="T67" s="1376"/>
      <c r="U67" s="1376"/>
      <c r="V67" s="1377"/>
      <c r="W67" s="1123" t="s">
        <v>713</v>
      </c>
      <c r="X67" s="548"/>
      <c r="Y67" s="552"/>
      <c r="Z67" s="552" t="str">
        <f t="shared" ref="Z67:Z80" si="2">IF(M67="","",M67 )</f>
        <v>Наименование тарифа</v>
      </c>
      <c r="AA67" s="552"/>
      <c r="AB67" s="552"/>
      <c r="AC67" s="552"/>
      <c r="AD67" s="548"/>
      <c r="AE67" s="548"/>
      <c r="AF67" s="548"/>
      <c r="AG67" s="548"/>
      <c r="AH67" s="548"/>
      <c r="AI67" s="548"/>
      <c r="AJ67" s="548"/>
    </row>
    <row r="68" spans="1:36" s="487" customFormat="1" ht="23.1">
      <c r="A68" s="1301"/>
      <c r="B68" s="1301">
        <v>1</v>
      </c>
      <c r="C68" s="825"/>
      <c r="D68" s="825"/>
      <c r="E68" s="827"/>
      <c r="F68" s="827"/>
      <c r="G68" s="827"/>
      <c r="H68" s="827"/>
      <c r="I68" s="822"/>
      <c r="J68" s="821"/>
      <c r="K68" s="824"/>
      <c r="L68" s="556" t="str">
        <f>mergeValue(A68) &amp;"."&amp; mergeValue(B68)</f>
        <v>1.1</v>
      </c>
      <c r="M68" s="510" t="s">
        <v>14</v>
      </c>
      <c r="N68" s="609"/>
      <c r="O68" s="1375"/>
      <c r="P68" s="1376"/>
      <c r="Q68" s="1376"/>
      <c r="R68" s="1376"/>
      <c r="S68" s="1376"/>
      <c r="T68" s="1376"/>
      <c r="U68" s="1376"/>
      <c r="V68" s="1377"/>
      <c r="W68" s="1123" t="s">
        <v>454</v>
      </c>
      <c r="X68" s="548"/>
      <c r="Y68" s="552"/>
      <c r="Z68" s="552" t="str">
        <f t="shared" si="2"/>
        <v>Территория действия тарифа</v>
      </c>
      <c r="AA68" s="552"/>
      <c r="AB68" s="552"/>
      <c r="AC68" s="552"/>
      <c r="AD68" s="548"/>
      <c r="AE68" s="548"/>
      <c r="AF68" s="548"/>
      <c r="AG68" s="548"/>
      <c r="AH68" s="548"/>
      <c r="AI68" s="548"/>
      <c r="AJ68" s="548"/>
    </row>
    <row r="69" spans="1:36" s="487" customFormat="1" ht="23.1">
      <c r="A69" s="1301"/>
      <c r="B69" s="1301"/>
      <c r="C69" s="1301">
        <v>1</v>
      </c>
      <c r="D69" s="825"/>
      <c r="E69" s="827"/>
      <c r="F69" s="827"/>
      <c r="G69" s="827"/>
      <c r="H69" s="827"/>
      <c r="I69" s="829"/>
      <c r="J69" s="821"/>
      <c r="K69" s="824"/>
      <c r="L69" s="556" t="str">
        <f>mergeValue(A69) &amp;"."&amp; mergeValue(B69)&amp;"."&amp; mergeValue(C69)</f>
        <v>1.1.1</v>
      </c>
      <c r="M69" s="511" t="s">
        <v>6</v>
      </c>
      <c r="N69" s="609"/>
      <c r="O69" s="1375"/>
      <c r="P69" s="1376"/>
      <c r="Q69" s="1376"/>
      <c r="R69" s="1376"/>
      <c r="S69" s="1376"/>
      <c r="T69" s="1376"/>
      <c r="U69" s="1376"/>
      <c r="V69" s="1377"/>
      <c r="W69" s="1123" t="s">
        <v>595</v>
      </c>
      <c r="X69" s="548"/>
      <c r="Y69" s="552"/>
      <c r="Z69" s="552" t="str">
        <f t="shared" si="2"/>
        <v xml:space="preserve">Наименование системы теплоснабжения </v>
      </c>
      <c r="AA69" s="552"/>
      <c r="AB69" s="552"/>
      <c r="AC69" s="552"/>
      <c r="AD69" s="548"/>
      <c r="AE69" s="548"/>
      <c r="AF69" s="548"/>
      <c r="AG69" s="548"/>
      <c r="AH69" s="548"/>
      <c r="AI69" s="548"/>
      <c r="AJ69" s="548"/>
    </row>
    <row r="70" spans="1:36" s="487" customFormat="1" ht="23.1">
      <c r="A70" s="1301"/>
      <c r="B70" s="1301"/>
      <c r="C70" s="1301"/>
      <c r="D70" s="1301">
        <v>1</v>
      </c>
      <c r="E70" s="827"/>
      <c r="F70" s="827"/>
      <c r="G70" s="827"/>
      <c r="H70" s="827"/>
      <c r="I70" s="829"/>
      <c r="J70" s="821"/>
      <c r="K70" s="824"/>
      <c r="L70" s="556" t="str">
        <f>mergeValue(A70) &amp;"."&amp; mergeValue(B70)&amp;"."&amp; mergeValue(C70)&amp;"."&amp; mergeValue(D70)</f>
        <v>1.1.1.1</v>
      </c>
      <c r="M70" s="512" t="s">
        <v>20</v>
      </c>
      <c r="N70" s="609"/>
      <c r="O70" s="1375"/>
      <c r="P70" s="1376"/>
      <c r="Q70" s="1376"/>
      <c r="R70" s="1376"/>
      <c r="S70" s="1376"/>
      <c r="T70" s="1376"/>
      <c r="U70" s="1376"/>
      <c r="V70" s="1377"/>
      <c r="W70" s="1123" t="s">
        <v>596</v>
      </c>
      <c r="X70" s="548"/>
      <c r="Y70" s="552"/>
      <c r="Z70" s="552" t="str">
        <f t="shared" si="2"/>
        <v xml:space="preserve">Источник тепловой энергии  </v>
      </c>
      <c r="AA70" s="552"/>
      <c r="AB70" s="552"/>
      <c r="AC70" s="552"/>
      <c r="AD70" s="548"/>
      <c r="AE70" s="548"/>
      <c r="AF70" s="548"/>
      <c r="AG70" s="548"/>
      <c r="AH70" s="548"/>
      <c r="AI70" s="548"/>
      <c r="AJ70" s="548"/>
    </row>
    <row r="71" spans="1:36" s="487" customFormat="1" ht="80.849999999999994">
      <c r="A71" s="1301"/>
      <c r="B71" s="1301"/>
      <c r="C71" s="1301"/>
      <c r="D71" s="1301"/>
      <c r="E71" s="1301">
        <v>1</v>
      </c>
      <c r="F71" s="827"/>
      <c r="G71" s="827"/>
      <c r="H71" s="825">
        <v>1</v>
      </c>
      <c r="I71" s="1301">
        <v>1</v>
      </c>
      <c r="J71" s="827"/>
      <c r="K71" s="832"/>
      <c r="L71" s="556" t="str">
        <f>mergeValue(A71) &amp;"."&amp; mergeValue(B71)&amp;"."&amp; mergeValue(C71)&amp;"."&amp; mergeValue(D71)&amp;"."&amp; mergeValue(E71)</f>
        <v>1.1.1.1.1</v>
      </c>
      <c r="M71" s="518" t="s">
        <v>7</v>
      </c>
      <c r="N71" s="609"/>
      <c r="O71" s="1304"/>
      <c r="P71" s="1305"/>
      <c r="Q71" s="1305"/>
      <c r="R71" s="1305"/>
      <c r="S71" s="1305"/>
      <c r="T71" s="1305"/>
      <c r="U71" s="1305"/>
      <c r="V71" s="1306"/>
      <c r="W71" s="1123" t="s">
        <v>714</v>
      </c>
      <c r="X71" s="548"/>
      <c r="Y71" s="552"/>
      <c r="Z71" s="552" t="str">
        <f t="shared" si="2"/>
        <v>Схема подключения теплопотребляющей установки к коллектору источника тепловой энергии</v>
      </c>
      <c r="AA71" s="552"/>
      <c r="AB71" s="552"/>
      <c r="AC71" s="552"/>
      <c r="AD71" s="548"/>
      <c r="AE71" s="548"/>
      <c r="AF71" s="548"/>
      <c r="AG71" s="548"/>
      <c r="AH71" s="548"/>
      <c r="AI71" s="548"/>
      <c r="AJ71" s="548"/>
    </row>
    <row r="72" spans="1:36" s="487" customFormat="1" ht="46.2">
      <c r="A72" s="1301"/>
      <c r="B72" s="1301"/>
      <c r="C72" s="1301"/>
      <c r="D72" s="1301"/>
      <c r="E72" s="1301"/>
      <c r="F72" s="1301">
        <v>1</v>
      </c>
      <c r="G72" s="825"/>
      <c r="H72" s="825"/>
      <c r="I72" s="1301"/>
      <c r="J72" s="1301">
        <v>1</v>
      </c>
      <c r="K72" s="833"/>
      <c r="L72" s="556" t="str">
        <f>mergeValue(A72) &amp;"."&amp; mergeValue(B72)&amp;"."&amp; mergeValue(C72)&amp;"."&amp; mergeValue(D72)&amp;"."&amp; mergeValue(E72)&amp;"."&amp; mergeValue(F72)</f>
        <v>1.1.1.1.1.1</v>
      </c>
      <c r="M72" s="519" t="s">
        <v>8</v>
      </c>
      <c r="N72" s="609"/>
      <c r="O72" s="1304"/>
      <c r="P72" s="1305"/>
      <c r="Q72" s="1305"/>
      <c r="R72" s="1305"/>
      <c r="S72" s="1305"/>
      <c r="T72" s="1305"/>
      <c r="U72" s="1305"/>
      <c r="V72" s="1306"/>
      <c r="W72" s="1123" t="s">
        <v>715</v>
      </c>
      <c r="X72" s="548"/>
      <c r="Y72" s="552"/>
      <c r="Z72" s="552" t="str">
        <f t="shared" si="2"/>
        <v>Группа потребителей</v>
      </c>
      <c r="AA72" s="552"/>
      <c r="AB72" s="552"/>
      <c r="AC72" s="552"/>
      <c r="AD72" s="548"/>
      <c r="AE72" s="548"/>
      <c r="AF72" s="548"/>
      <c r="AG72" s="548"/>
      <c r="AH72" s="548"/>
      <c r="AI72" s="548"/>
      <c r="AJ72" s="548"/>
    </row>
    <row r="73" spans="1:36" s="487" customFormat="1" ht="122.1" customHeight="1">
      <c r="A73" s="1301"/>
      <c r="B73" s="1301"/>
      <c r="C73" s="1301"/>
      <c r="D73" s="1301"/>
      <c r="E73" s="1301"/>
      <c r="F73" s="1301"/>
      <c r="G73" s="825">
        <v>1</v>
      </c>
      <c r="H73" s="825"/>
      <c r="I73" s="1301"/>
      <c r="J73" s="1301"/>
      <c r="K73" s="833">
        <v>1</v>
      </c>
      <c r="L73" s="556" t="str">
        <f>mergeValue(A73) &amp;"."&amp; mergeValue(B73)&amp;"."&amp; mergeValue(C73)&amp;"."&amp; mergeValue(D73)&amp;"."&amp; mergeValue(E73)&amp;"."&amp; mergeValue(F73)&amp;"."&amp; mergeValue(G73)</f>
        <v>1.1.1.1.1.1.1</v>
      </c>
      <c r="M73" s="1010"/>
      <c r="N73" s="609"/>
      <c r="O73" s="526"/>
      <c r="P73" s="526"/>
      <c r="Q73" s="1034"/>
      <c r="R73" s="1281"/>
      <c r="S73" s="1282" t="s">
        <v>80</v>
      </c>
      <c r="T73" s="1281"/>
      <c r="U73" s="1282" t="s">
        <v>80</v>
      </c>
      <c r="V73" s="526"/>
      <c r="W73" s="1307" t="s">
        <v>716</v>
      </c>
      <c r="X73" s="548" t="str">
        <f>strCheckDate(O74:V74)</f>
        <v/>
      </c>
      <c r="Y73" s="552"/>
      <c r="Z73" s="552" t="str">
        <f t="shared" si="2"/>
        <v/>
      </c>
      <c r="AA73" s="552"/>
      <c r="AB73" s="552"/>
      <c r="AC73" s="552"/>
      <c r="AD73" s="548"/>
      <c r="AE73" s="548"/>
      <c r="AF73" s="548"/>
      <c r="AG73" s="548"/>
      <c r="AH73" s="548"/>
      <c r="AI73" s="548"/>
      <c r="AJ73" s="548"/>
    </row>
    <row r="74" spans="1:36" s="487" customFormat="1" ht="14.3" hidden="1" customHeight="1">
      <c r="A74" s="1301"/>
      <c r="B74" s="1301"/>
      <c r="C74" s="1301"/>
      <c r="D74" s="1301"/>
      <c r="E74" s="1301"/>
      <c r="F74" s="1301"/>
      <c r="G74" s="825"/>
      <c r="H74" s="825"/>
      <c r="I74" s="1301"/>
      <c r="J74" s="1301"/>
      <c r="K74" s="833"/>
      <c r="L74" s="563"/>
      <c r="M74" s="609"/>
      <c r="N74" s="609"/>
      <c r="O74" s="526"/>
      <c r="P74" s="526"/>
      <c r="Q74" s="547" t="str">
        <f>R73 &amp; "-" &amp; T73</f>
        <v>-</v>
      </c>
      <c r="R74" s="1281"/>
      <c r="S74" s="1282"/>
      <c r="T74" s="1281"/>
      <c r="U74" s="1282"/>
      <c r="V74" s="526"/>
      <c r="W74" s="1308"/>
      <c r="X74" s="548"/>
      <c r="Y74" s="552"/>
      <c r="Z74" s="552" t="str">
        <f t="shared" si="2"/>
        <v/>
      </c>
      <c r="AA74" s="552"/>
      <c r="AB74" s="552"/>
      <c r="AC74" s="552"/>
      <c r="AD74" s="548"/>
      <c r="AE74" s="548"/>
      <c r="AF74" s="548"/>
      <c r="AG74" s="548"/>
      <c r="AH74" s="548"/>
      <c r="AI74" s="548"/>
      <c r="AJ74" s="548"/>
    </row>
    <row r="75" spans="1:36" s="487" customFormat="1" ht="14.95" customHeight="1">
      <c r="A75" s="1301"/>
      <c r="B75" s="1301"/>
      <c r="C75" s="1301"/>
      <c r="D75" s="1301"/>
      <c r="E75" s="1301"/>
      <c r="F75" s="1301"/>
      <c r="G75" s="827"/>
      <c r="H75" s="825"/>
      <c r="I75" s="1301"/>
      <c r="J75" s="1301"/>
      <c r="K75" s="832"/>
      <c r="L75" s="502"/>
      <c r="M75" s="521" t="s">
        <v>23</v>
      </c>
      <c r="N75" s="528"/>
      <c r="O75" s="528"/>
      <c r="P75" s="528"/>
      <c r="Q75" s="528"/>
      <c r="R75" s="528"/>
      <c r="S75" s="528"/>
      <c r="T75" s="528"/>
      <c r="U75" s="528"/>
      <c r="V75" s="524"/>
      <c r="W75" s="1309"/>
      <c r="X75" s="548"/>
      <c r="Y75" s="552"/>
      <c r="Z75" s="552" t="str">
        <f t="shared" si="2"/>
        <v>Добавить вид теплоносителя (параметры теплоносителя)</v>
      </c>
      <c r="AA75" s="552"/>
      <c r="AB75" s="552"/>
      <c r="AC75" s="552"/>
      <c r="AD75" s="548"/>
      <c r="AE75" s="548"/>
      <c r="AF75" s="548"/>
      <c r="AG75" s="548"/>
      <c r="AH75" s="548"/>
      <c r="AI75" s="548"/>
      <c r="AJ75" s="548"/>
    </row>
    <row r="76" spans="1:36" s="487" customFormat="1" ht="14.95" customHeight="1">
      <c r="A76" s="1301"/>
      <c r="B76" s="1301"/>
      <c r="C76" s="1301"/>
      <c r="D76" s="1301"/>
      <c r="E76" s="1301"/>
      <c r="F76" s="827"/>
      <c r="G76" s="827"/>
      <c r="H76" s="825"/>
      <c r="I76" s="1301"/>
      <c r="J76" s="827"/>
      <c r="K76" s="832"/>
      <c r="L76" s="502"/>
      <c r="M76" s="520" t="s">
        <v>9</v>
      </c>
      <c r="N76" s="528"/>
      <c r="O76" s="528"/>
      <c r="P76" s="528"/>
      <c r="Q76" s="528"/>
      <c r="R76" s="528"/>
      <c r="S76" s="528"/>
      <c r="T76" s="528"/>
      <c r="U76" s="527"/>
      <c r="V76" s="528"/>
      <c r="W76" s="628"/>
      <c r="X76" s="548"/>
      <c r="Y76" s="552"/>
      <c r="Z76" s="552" t="str">
        <f t="shared" si="2"/>
        <v>Добавить группу потребителей</v>
      </c>
      <c r="AA76" s="552"/>
      <c r="AB76" s="552"/>
      <c r="AC76" s="552"/>
      <c r="AD76" s="548"/>
      <c r="AE76" s="548"/>
      <c r="AF76" s="548"/>
      <c r="AG76" s="548"/>
      <c r="AH76" s="548"/>
      <c r="AI76" s="548"/>
      <c r="AJ76" s="548"/>
    </row>
    <row r="77" spans="1:36" s="487" customFormat="1" ht="14.95" customHeight="1">
      <c r="A77" s="1301"/>
      <c r="B77" s="1301"/>
      <c r="C77" s="1301"/>
      <c r="D77" s="1301"/>
      <c r="E77" s="831"/>
      <c r="F77" s="827"/>
      <c r="G77" s="827"/>
      <c r="H77" s="827"/>
      <c r="I77" s="823"/>
      <c r="J77" s="820"/>
      <c r="K77" s="830"/>
      <c r="L77" s="502"/>
      <c r="M77" s="515" t="s">
        <v>10</v>
      </c>
      <c r="N77" s="528"/>
      <c r="O77" s="528"/>
      <c r="P77" s="528"/>
      <c r="Q77" s="528"/>
      <c r="R77" s="528"/>
      <c r="S77" s="528"/>
      <c r="T77" s="528"/>
      <c r="U77" s="527"/>
      <c r="V77" s="528"/>
      <c r="W77" s="628"/>
      <c r="X77" s="548"/>
      <c r="Y77" s="552"/>
      <c r="Z77" s="552" t="str">
        <f t="shared" si="2"/>
        <v>Добавить схему подключения</v>
      </c>
      <c r="AA77" s="552"/>
      <c r="AB77" s="552"/>
      <c r="AC77" s="552"/>
      <c r="AD77" s="548"/>
      <c r="AE77" s="548"/>
      <c r="AF77" s="548"/>
      <c r="AG77" s="548"/>
      <c r="AH77" s="548"/>
      <c r="AI77" s="548"/>
      <c r="AJ77" s="548"/>
    </row>
    <row r="78" spans="1:36" s="487" customFormat="1" ht="14.95" customHeight="1">
      <c r="A78" s="1301"/>
      <c r="B78" s="1301"/>
      <c r="C78" s="1301"/>
      <c r="D78" s="831"/>
      <c r="E78" s="831"/>
      <c r="F78" s="827"/>
      <c r="G78" s="827"/>
      <c r="H78" s="827"/>
      <c r="I78" s="823"/>
      <c r="J78" s="820"/>
      <c r="K78" s="830"/>
      <c r="L78" s="502"/>
      <c r="M78" s="514" t="s">
        <v>15</v>
      </c>
      <c r="N78" s="528"/>
      <c r="O78" s="528"/>
      <c r="P78" s="528"/>
      <c r="Q78" s="528"/>
      <c r="R78" s="528"/>
      <c r="S78" s="528"/>
      <c r="T78" s="528"/>
      <c r="U78" s="527"/>
      <c r="V78" s="528"/>
      <c r="W78" s="628"/>
      <c r="X78" s="548"/>
      <c r="Y78" s="552"/>
      <c r="Z78" s="552" t="str">
        <f t="shared" si="2"/>
        <v>Добавить источник тепловой энергии</v>
      </c>
      <c r="AA78" s="552"/>
      <c r="AB78" s="552"/>
      <c r="AC78" s="552"/>
      <c r="AD78" s="548"/>
      <c r="AE78" s="548"/>
      <c r="AF78" s="548"/>
      <c r="AG78" s="548"/>
      <c r="AH78" s="548"/>
      <c r="AI78" s="548"/>
      <c r="AJ78" s="548"/>
    </row>
    <row r="79" spans="1:36" s="487" customFormat="1" ht="14.95" customHeight="1">
      <c r="A79" s="1301"/>
      <c r="B79" s="1301"/>
      <c r="C79" s="831"/>
      <c r="D79" s="831"/>
      <c r="E79" s="831"/>
      <c r="F79" s="831"/>
      <c r="G79" s="836"/>
      <c r="H79" s="823"/>
      <c r="I79" s="834"/>
      <c r="J79" s="820"/>
      <c r="K79" s="835"/>
      <c r="L79" s="502"/>
      <c r="M79" s="513" t="s">
        <v>16</v>
      </c>
      <c r="N79" s="528"/>
      <c r="O79" s="528"/>
      <c r="P79" s="528"/>
      <c r="Q79" s="528"/>
      <c r="R79" s="528"/>
      <c r="S79" s="528"/>
      <c r="T79" s="528"/>
      <c r="U79" s="527"/>
      <c r="V79" s="528"/>
      <c r="W79" s="628"/>
      <c r="X79" s="548"/>
      <c r="Y79" s="552"/>
      <c r="Z79" s="552" t="str">
        <f t="shared" si="2"/>
        <v>Добавить наименование системы теплоснабжения</v>
      </c>
      <c r="AA79" s="552"/>
      <c r="AB79" s="552"/>
      <c r="AC79" s="552"/>
      <c r="AD79" s="548"/>
      <c r="AE79" s="548"/>
      <c r="AF79" s="548"/>
      <c r="AG79" s="548"/>
      <c r="AH79" s="548"/>
      <c r="AI79" s="548"/>
      <c r="AJ79" s="548"/>
    </row>
    <row r="80" spans="1:36" s="487" customFormat="1" ht="14.95" customHeight="1">
      <c r="A80" s="1301"/>
      <c r="B80" s="831"/>
      <c r="C80" s="831"/>
      <c r="D80" s="831"/>
      <c r="E80" s="831"/>
      <c r="F80" s="831"/>
      <c r="G80" s="836"/>
      <c r="H80" s="823"/>
      <c r="I80" s="823"/>
      <c r="J80" s="820"/>
      <c r="K80" s="830"/>
      <c r="L80" s="502"/>
      <c r="M80" s="522" t="s">
        <v>17</v>
      </c>
      <c r="N80" s="528"/>
      <c r="O80" s="528"/>
      <c r="P80" s="528"/>
      <c r="Q80" s="528"/>
      <c r="R80" s="528"/>
      <c r="S80" s="528"/>
      <c r="T80" s="528"/>
      <c r="U80" s="527"/>
      <c r="V80" s="528"/>
      <c r="W80" s="628"/>
      <c r="X80" s="548"/>
      <c r="Y80" s="552"/>
      <c r="Z80" s="552" t="str">
        <f t="shared" si="2"/>
        <v>Добавить территорию действия тарифа</v>
      </c>
      <c r="AA80" s="552"/>
      <c r="AB80" s="552"/>
      <c r="AC80" s="552"/>
      <c r="AD80" s="548"/>
      <c r="AE80" s="548"/>
      <c r="AF80" s="548"/>
      <c r="AG80" s="548"/>
      <c r="AH80" s="548"/>
      <c r="AI80" s="548"/>
      <c r="AJ80" s="548"/>
    </row>
    <row r="81" spans="1:36" s="486" customFormat="1" ht="14.95" customHeight="1">
      <c r="A81" s="819"/>
      <c r="B81" s="819"/>
      <c r="C81" s="819"/>
      <c r="D81" s="819"/>
      <c r="E81" s="819"/>
      <c r="F81" s="819"/>
      <c r="G81" s="819"/>
      <c r="H81" s="819"/>
      <c r="I81" s="819"/>
      <c r="J81" s="819"/>
      <c r="K81" s="819"/>
      <c r="L81" s="456"/>
      <c r="M81" s="529" t="s">
        <v>303</v>
      </c>
      <c r="N81" s="528"/>
      <c r="O81" s="528"/>
      <c r="P81" s="528"/>
      <c r="Q81" s="528"/>
      <c r="R81" s="528"/>
      <c r="S81" s="528"/>
      <c r="T81" s="528"/>
      <c r="U81" s="527"/>
      <c r="V81" s="722"/>
      <c r="W81" s="722"/>
      <c r="X81" s="722"/>
      <c r="Y81" s="722"/>
      <c r="Z81" s="722"/>
      <c r="AA81" s="722"/>
      <c r="AB81" s="721"/>
      <c r="AC81" s="722"/>
      <c r="AD81" s="628"/>
      <c r="AE81" s="550"/>
      <c r="AF81" s="550"/>
      <c r="AG81" s="550"/>
      <c r="AH81" s="550"/>
    </row>
    <row r="82" spans="1:36" ht="18.7" customHeight="1">
      <c r="X82" s="192"/>
      <c r="Y82" s="192"/>
      <c r="Z82" s="192"/>
      <c r="AA82" s="192"/>
      <c r="AB82" s="192"/>
      <c r="AC82" s="192"/>
      <c r="AD82" s="192"/>
      <c r="AE82" s="192"/>
      <c r="AF82" s="192"/>
      <c r="AG82" s="192"/>
      <c r="AH82" s="192"/>
      <c r="AI82" s="192"/>
      <c r="AJ82" s="192"/>
    </row>
    <row r="83" spans="1:36" s="34" customFormat="1" ht="17.149999999999999" customHeight="1">
      <c r="A83" s="34" t="s">
        <v>11</v>
      </c>
      <c r="C83" s="34" t="s">
        <v>49</v>
      </c>
      <c r="V83" s="148"/>
      <c r="X83" s="205"/>
      <c r="Y83" s="205"/>
      <c r="Z83" s="205"/>
      <c r="AA83" s="205"/>
      <c r="AB83" s="205"/>
      <c r="AC83" s="205"/>
      <c r="AD83" s="205"/>
      <c r="AE83" s="205"/>
      <c r="AF83" s="205"/>
      <c r="AG83" s="205"/>
      <c r="AH83" s="205"/>
      <c r="AI83" s="205"/>
      <c r="AJ83" s="205"/>
    </row>
    <row r="84" spans="1:36" ht="17.149999999999999" customHeight="1">
      <c r="L84" s="113"/>
      <c r="M84" s="113"/>
      <c r="N84" s="113"/>
      <c r="O84" s="113"/>
      <c r="P84" s="113"/>
      <c r="Q84" s="113"/>
      <c r="R84" s="113"/>
      <c r="S84" s="113"/>
      <c r="T84" s="113"/>
      <c r="U84" s="113"/>
      <c r="V84" s="113"/>
      <c r="W84" s="113"/>
      <c r="X84" s="192"/>
      <c r="Y84" s="192"/>
      <c r="Z84" s="192"/>
      <c r="AA84" s="192"/>
      <c r="AB84" s="192"/>
      <c r="AC84" s="192"/>
      <c r="AD84" s="192"/>
      <c r="AE84" s="192"/>
      <c r="AF84" s="192"/>
      <c r="AG84" s="192"/>
      <c r="AH84" s="192"/>
      <c r="AI84" s="192"/>
      <c r="AJ84" s="192"/>
    </row>
    <row r="85" spans="1:36" s="487" customFormat="1" ht="23.1">
      <c r="A85" s="1301">
        <v>1</v>
      </c>
      <c r="B85" s="861"/>
      <c r="C85" s="861"/>
      <c r="D85" s="861"/>
      <c r="E85" s="862"/>
      <c r="F85" s="863"/>
      <c r="G85" s="861"/>
      <c r="H85" s="861"/>
      <c r="I85" s="864"/>
      <c r="J85" s="859"/>
      <c r="K85" s="868">
        <v>1</v>
      </c>
      <c r="L85" s="556">
        <f>mergeValue(A85)</f>
        <v>1</v>
      </c>
      <c r="M85" s="604" t="s">
        <v>18</v>
      </c>
      <c r="N85" s="543"/>
      <c r="O85" s="1378"/>
      <c r="P85" s="1379"/>
      <c r="Q85" s="1379"/>
      <c r="R85" s="1379"/>
      <c r="S85" s="1379"/>
      <c r="T85" s="1379"/>
      <c r="U85" s="1379"/>
      <c r="V85" s="1380"/>
      <c r="W85" s="1123" t="s">
        <v>713</v>
      </c>
      <c r="X85" s="548"/>
      <c r="Y85" s="548"/>
      <c r="Z85" s="548"/>
      <c r="AA85" s="548"/>
      <c r="AB85" s="548"/>
      <c r="AC85" s="548"/>
      <c r="AD85" s="548"/>
      <c r="AE85" s="548"/>
      <c r="AF85" s="548"/>
      <c r="AG85" s="548"/>
      <c r="AH85" s="548"/>
      <c r="AI85" s="548"/>
    </row>
    <row r="86" spans="1:36" s="487" customFormat="1" ht="23.1">
      <c r="A86" s="1301"/>
      <c r="B86" s="1301">
        <v>1</v>
      </c>
      <c r="C86" s="861"/>
      <c r="D86" s="861"/>
      <c r="E86" s="863"/>
      <c r="F86" s="863"/>
      <c r="G86" s="861"/>
      <c r="H86" s="861"/>
      <c r="I86" s="858"/>
      <c r="J86" s="857"/>
      <c r="K86" s="868">
        <v>1</v>
      </c>
      <c r="L86" s="556" t="str">
        <f>mergeValue(A86) &amp;"."&amp; mergeValue(B86)</f>
        <v>1.1</v>
      </c>
      <c r="M86" s="510" t="s">
        <v>14</v>
      </c>
      <c r="N86" s="543"/>
      <c r="O86" s="1378"/>
      <c r="P86" s="1379"/>
      <c r="Q86" s="1379"/>
      <c r="R86" s="1379"/>
      <c r="S86" s="1379"/>
      <c r="T86" s="1379"/>
      <c r="U86" s="1379"/>
      <c r="V86" s="1380"/>
      <c r="W86" s="1123" t="s">
        <v>454</v>
      </c>
      <c r="X86" s="548"/>
      <c r="Y86" s="548"/>
      <c r="Z86" s="548"/>
      <c r="AA86" s="548"/>
      <c r="AB86" s="548"/>
      <c r="AC86" s="548"/>
      <c r="AD86" s="548"/>
      <c r="AE86" s="548"/>
      <c r="AF86" s="548"/>
      <c r="AG86" s="548"/>
      <c r="AH86" s="548"/>
      <c r="AI86" s="548"/>
    </row>
    <row r="87" spans="1:36" s="487" customFormat="1" ht="23.1">
      <c r="A87" s="1301"/>
      <c r="B87" s="1301"/>
      <c r="C87" s="1301">
        <v>1</v>
      </c>
      <c r="D87" s="861"/>
      <c r="E87" s="863"/>
      <c r="F87" s="863"/>
      <c r="G87" s="861"/>
      <c r="H87" s="861"/>
      <c r="I87" s="865"/>
      <c r="J87" s="857"/>
      <c r="K87" s="868">
        <v>1</v>
      </c>
      <c r="L87" s="556" t="str">
        <f>mergeValue(A87) &amp;"."&amp; mergeValue(B87)&amp;"."&amp; mergeValue(C87)</f>
        <v>1.1.1</v>
      </c>
      <c r="M87" s="511" t="s">
        <v>6</v>
      </c>
      <c r="N87" s="543"/>
      <c r="O87" s="1378"/>
      <c r="P87" s="1379"/>
      <c r="Q87" s="1379"/>
      <c r="R87" s="1379"/>
      <c r="S87" s="1379"/>
      <c r="T87" s="1379"/>
      <c r="U87" s="1379"/>
      <c r="V87" s="1380"/>
      <c r="W87" s="1123" t="s">
        <v>595</v>
      </c>
      <c r="X87" s="548"/>
      <c r="Y87" s="548"/>
      <c r="Z87" s="548"/>
      <c r="AA87" s="548"/>
      <c r="AB87" s="548"/>
      <c r="AC87" s="548"/>
      <c r="AD87" s="548"/>
      <c r="AE87" s="548"/>
      <c r="AF87" s="548"/>
      <c r="AG87" s="548"/>
      <c r="AH87" s="548"/>
      <c r="AI87" s="548"/>
    </row>
    <row r="88" spans="1:36" s="487" customFormat="1" ht="23.1">
      <c r="A88" s="1301"/>
      <c r="B88" s="1301"/>
      <c r="C88" s="1301"/>
      <c r="D88" s="1301">
        <v>1</v>
      </c>
      <c r="E88" s="863"/>
      <c r="F88" s="863"/>
      <c r="G88" s="861"/>
      <c r="H88" s="861"/>
      <c r="I88" s="1301">
        <v>1</v>
      </c>
      <c r="J88" s="857"/>
      <c r="K88" s="868">
        <v>1</v>
      </c>
      <c r="L88" s="556" t="str">
        <f>mergeValue(A88) &amp;"."&amp; mergeValue(B88)&amp;"."&amp; mergeValue(C88)&amp;"."&amp; mergeValue(D88)</f>
        <v>1.1.1.1</v>
      </c>
      <c r="M88" s="512" t="s">
        <v>20</v>
      </c>
      <c r="N88" s="543"/>
      <c r="O88" s="1378"/>
      <c r="P88" s="1379"/>
      <c r="Q88" s="1379"/>
      <c r="R88" s="1379"/>
      <c r="S88" s="1379"/>
      <c r="T88" s="1379"/>
      <c r="U88" s="1379"/>
      <c r="V88" s="1380"/>
      <c r="W88" s="1123" t="s">
        <v>596</v>
      </c>
      <c r="X88" s="548"/>
      <c r="Y88" s="548"/>
      <c r="Z88" s="548"/>
      <c r="AA88" s="548"/>
      <c r="AB88" s="548"/>
      <c r="AC88" s="548"/>
      <c r="AD88" s="548"/>
      <c r="AE88" s="548"/>
      <c r="AF88" s="548"/>
      <c r="AG88" s="548"/>
      <c r="AH88" s="548"/>
      <c r="AI88" s="548"/>
    </row>
    <row r="89" spans="1:36" s="487" customFormat="1" ht="11.25" hidden="1" customHeight="1">
      <c r="A89" s="1301"/>
      <c r="B89" s="1301"/>
      <c r="C89" s="1301"/>
      <c r="D89" s="1301"/>
      <c r="E89" s="1301">
        <v>1</v>
      </c>
      <c r="F89" s="863"/>
      <c r="G89" s="861"/>
      <c r="H89" s="861"/>
      <c r="I89" s="1301"/>
      <c r="J89" s="863"/>
      <c r="K89" s="868">
        <v>1</v>
      </c>
      <c r="L89" s="556"/>
      <c r="M89" s="518"/>
      <c r="N89" s="544"/>
      <c r="O89" s="1381"/>
      <c r="P89" s="1382"/>
      <c r="Q89" s="1382"/>
      <c r="R89" s="1382"/>
      <c r="S89" s="1382"/>
      <c r="T89" s="1382"/>
      <c r="U89" s="1382"/>
      <c r="V89" s="1383"/>
      <c r="W89" s="1084"/>
      <c r="X89" s="548"/>
      <c r="Y89" s="548"/>
      <c r="Z89" s="548"/>
      <c r="AA89" s="548"/>
      <c r="AB89" s="548"/>
      <c r="AC89" s="548"/>
      <c r="AD89" s="548"/>
      <c r="AE89" s="548"/>
      <c r="AF89" s="548"/>
      <c r="AG89" s="548"/>
      <c r="AH89" s="548"/>
      <c r="AI89" s="548"/>
    </row>
    <row r="90" spans="1:36" s="487" customFormat="1" ht="46.2">
      <c r="A90" s="1301"/>
      <c r="B90" s="1301"/>
      <c r="C90" s="1301"/>
      <c r="D90" s="1301"/>
      <c r="E90" s="1301"/>
      <c r="F90" s="1301">
        <v>1</v>
      </c>
      <c r="G90" s="861"/>
      <c r="H90" s="861"/>
      <c r="I90" s="1301"/>
      <c r="J90" s="1325"/>
      <c r="K90" s="868">
        <v>1</v>
      </c>
      <c r="L90" s="556" t="str">
        <f>mergeValue(A90) &amp;"."&amp; mergeValue(B90)&amp;"."&amp; mergeValue(C90)&amp;"."&amp; mergeValue(D90)&amp;"."&amp;  mergeValue(F90)</f>
        <v>1.1.1.1.1</v>
      </c>
      <c r="M90" s="518" t="s">
        <v>8</v>
      </c>
      <c r="N90" s="544"/>
      <c r="O90" s="1304"/>
      <c r="P90" s="1305"/>
      <c r="Q90" s="1305"/>
      <c r="R90" s="1305"/>
      <c r="S90" s="1305"/>
      <c r="T90" s="1305"/>
      <c r="U90" s="1305"/>
      <c r="V90" s="1306"/>
      <c r="W90" s="1123" t="s">
        <v>715</v>
      </c>
      <c r="X90" s="548"/>
      <c r="Y90" s="552" t="str">
        <f>strCheckUnique(Z90:Z93)</f>
        <v/>
      </c>
      <c r="Z90" s="548"/>
      <c r="AA90" s="552"/>
      <c r="AB90" s="548"/>
      <c r="AC90" s="548"/>
      <c r="AD90" s="548"/>
      <c r="AE90" s="548"/>
      <c r="AF90" s="548"/>
      <c r="AG90" s="548"/>
      <c r="AH90" s="548"/>
      <c r="AI90" s="548"/>
    </row>
    <row r="91" spans="1:36" s="487" customFormat="1" ht="99" customHeight="1">
      <c r="A91" s="1301"/>
      <c r="B91" s="1301"/>
      <c r="C91" s="1301"/>
      <c r="D91" s="1301"/>
      <c r="E91" s="1301"/>
      <c r="F91" s="1301"/>
      <c r="G91" s="861">
        <v>1</v>
      </c>
      <c r="H91" s="861"/>
      <c r="I91" s="1301"/>
      <c r="J91" s="1325"/>
      <c r="K91" s="860"/>
      <c r="L91" s="556" t="str">
        <f>mergeValue(A91) &amp;"."&amp; mergeValue(B91)&amp;"."&amp; mergeValue(C91)&amp;"."&amp; mergeValue(D91)&amp;"."&amp;  mergeValue(F91)&amp;"."&amp;  mergeValue(G91)</f>
        <v>1.1.1.1.1.1</v>
      </c>
      <c r="M91" s="1010"/>
      <c r="N91" s="549"/>
      <c r="O91" s="526"/>
      <c r="P91" s="526"/>
      <c r="Q91" s="526"/>
      <c r="R91" s="1280"/>
      <c r="S91" s="1282" t="s">
        <v>80</v>
      </c>
      <c r="T91" s="1280"/>
      <c r="U91" s="1282" t="s">
        <v>80</v>
      </c>
      <c r="V91" s="501"/>
      <c r="W91" s="1307" t="s">
        <v>728</v>
      </c>
      <c r="X91" s="548" t="str">
        <f>strCheckDate(O92:V92)</f>
        <v/>
      </c>
      <c r="Y91" s="552"/>
      <c r="Z91" s="552" t="str">
        <f>IF(M91="","",M91 )</f>
        <v/>
      </c>
      <c r="AA91" s="552"/>
      <c r="AB91" s="552"/>
      <c r="AC91" s="552"/>
      <c r="AD91" s="548"/>
      <c r="AE91" s="548"/>
      <c r="AF91" s="548"/>
      <c r="AG91" s="548"/>
      <c r="AH91" s="548"/>
      <c r="AI91" s="548"/>
    </row>
    <row r="92" spans="1:36" s="487" customFormat="1" ht="11.25" hidden="1" customHeight="1">
      <c r="A92" s="1301"/>
      <c r="B92" s="1301"/>
      <c r="C92" s="1301"/>
      <c r="D92" s="1301"/>
      <c r="E92" s="1301"/>
      <c r="F92" s="1301"/>
      <c r="G92" s="861"/>
      <c r="H92" s="861"/>
      <c r="I92" s="1301"/>
      <c r="J92" s="1325"/>
      <c r="K92" s="868">
        <v>1</v>
      </c>
      <c r="L92" s="563"/>
      <c r="M92" s="609"/>
      <c r="N92" s="549"/>
      <c r="O92" s="526"/>
      <c r="P92" s="526"/>
      <c r="Q92" s="547" t="str">
        <f>R91 &amp; "-" &amp; T91</f>
        <v>-</v>
      </c>
      <c r="R92" s="1280"/>
      <c r="S92" s="1282"/>
      <c r="T92" s="1280"/>
      <c r="U92" s="1282"/>
      <c r="V92" s="501"/>
      <c r="W92" s="1308"/>
      <c r="X92" s="548"/>
      <c r="Y92" s="552"/>
      <c r="Z92" s="552"/>
      <c r="AA92" s="552"/>
      <c r="AB92" s="552"/>
      <c r="AC92" s="552"/>
      <c r="AD92" s="548"/>
      <c r="AE92" s="548"/>
      <c r="AF92" s="548"/>
      <c r="AG92" s="548"/>
      <c r="AH92" s="548"/>
      <c r="AI92" s="548"/>
    </row>
    <row r="93" spans="1:36" s="486" customFormat="1" ht="14.95" customHeight="1">
      <c r="A93" s="1301"/>
      <c r="B93" s="1301"/>
      <c r="C93" s="1301"/>
      <c r="D93" s="1301"/>
      <c r="E93" s="1301"/>
      <c r="F93" s="1301"/>
      <c r="G93" s="861"/>
      <c r="H93" s="861"/>
      <c r="I93" s="1301"/>
      <c r="J93" s="1325"/>
      <c r="K93" s="868">
        <v>1</v>
      </c>
      <c r="L93" s="502"/>
      <c r="M93" s="520" t="s">
        <v>23</v>
      </c>
      <c r="N93" s="515"/>
      <c r="O93" s="509"/>
      <c r="P93" s="509"/>
      <c r="Q93" s="509"/>
      <c r="R93" s="536"/>
      <c r="S93" s="528"/>
      <c r="T93" s="527"/>
      <c r="U93" s="515"/>
      <c r="V93" s="524"/>
      <c r="W93" s="1309"/>
      <c r="X93" s="550"/>
      <c r="Y93" s="550"/>
      <c r="Z93" s="550"/>
      <c r="AA93" s="550"/>
      <c r="AB93" s="550"/>
      <c r="AC93" s="550"/>
      <c r="AD93" s="550"/>
      <c r="AE93" s="550"/>
      <c r="AF93" s="550"/>
      <c r="AG93" s="550"/>
      <c r="AH93" s="550"/>
      <c r="AI93" s="550"/>
    </row>
    <row r="94" spans="1:36" s="486" customFormat="1" ht="14.95" customHeight="1">
      <c r="A94" s="1301"/>
      <c r="B94" s="1301"/>
      <c r="C94" s="1301"/>
      <c r="D94" s="1301"/>
      <c r="E94" s="1301"/>
      <c r="F94" s="863"/>
      <c r="G94" s="863"/>
      <c r="H94" s="861"/>
      <c r="I94" s="1301"/>
      <c r="J94" s="863"/>
      <c r="K94" s="867"/>
      <c r="L94" s="502"/>
      <c r="M94" s="515" t="s">
        <v>9</v>
      </c>
      <c r="N94" s="520"/>
      <c r="O94" s="520"/>
      <c r="P94" s="520"/>
      <c r="Q94" s="520"/>
      <c r="R94" s="520"/>
      <c r="S94" s="520"/>
      <c r="T94" s="520"/>
      <c r="U94" s="520"/>
      <c r="V94" s="520"/>
      <c r="W94" s="524"/>
      <c r="X94" s="550"/>
      <c r="Y94" s="550"/>
      <c r="Z94" s="550"/>
      <c r="AA94" s="550"/>
      <c r="AB94" s="550"/>
      <c r="AC94" s="550"/>
      <c r="AD94" s="550"/>
      <c r="AE94" s="550"/>
      <c r="AF94" s="550"/>
      <c r="AG94" s="550"/>
      <c r="AH94" s="550"/>
      <c r="AI94" s="550"/>
      <c r="AJ94" s="550"/>
    </row>
    <row r="95" spans="1:36" s="486" customFormat="1" ht="14.95" hidden="1" customHeight="1">
      <c r="A95" s="1301"/>
      <c r="B95" s="1301"/>
      <c r="C95" s="1301"/>
      <c r="D95" s="1301"/>
      <c r="E95" s="863"/>
      <c r="F95" s="863"/>
      <c r="G95" s="863"/>
      <c r="H95" s="861"/>
      <c r="I95" s="1301"/>
      <c r="J95" s="863"/>
      <c r="K95" s="867"/>
      <c r="L95" s="502"/>
      <c r="M95" s="515"/>
      <c r="N95" s="520"/>
      <c r="O95" s="520"/>
      <c r="P95" s="520"/>
      <c r="Q95" s="520"/>
      <c r="R95" s="520"/>
      <c r="S95" s="520"/>
      <c r="T95" s="520"/>
      <c r="U95" s="520"/>
      <c r="V95" s="520"/>
      <c r="W95" s="524"/>
      <c r="X95" s="550"/>
      <c r="Y95" s="550"/>
      <c r="Z95" s="550"/>
      <c r="AA95" s="550"/>
      <c r="AB95" s="550"/>
      <c r="AC95" s="550"/>
      <c r="AD95" s="550"/>
      <c r="AE95" s="550"/>
      <c r="AF95" s="550"/>
      <c r="AG95" s="550"/>
      <c r="AH95" s="550"/>
      <c r="AI95" s="550"/>
      <c r="AJ95" s="550"/>
    </row>
    <row r="96" spans="1:36" s="486" customFormat="1" ht="14.95" customHeight="1">
      <c r="A96" s="1301"/>
      <c r="B96" s="1301"/>
      <c r="C96" s="1301"/>
      <c r="D96" s="866"/>
      <c r="E96" s="866"/>
      <c r="F96" s="863"/>
      <c r="G96" s="861"/>
      <c r="H96" s="861"/>
      <c r="I96" s="859"/>
      <c r="J96" s="856"/>
      <c r="K96" s="868">
        <v>1</v>
      </c>
      <c r="L96" s="502"/>
      <c r="M96" s="514" t="s">
        <v>15</v>
      </c>
      <c r="N96" s="513"/>
      <c r="O96" s="509"/>
      <c r="P96" s="509"/>
      <c r="Q96" s="509"/>
      <c r="R96" s="536"/>
      <c r="S96" s="528"/>
      <c r="T96" s="527"/>
      <c r="U96" s="513"/>
      <c r="V96" s="528"/>
      <c r="W96" s="524"/>
      <c r="X96" s="550"/>
      <c r="Y96" s="550"/>
      <c r="Z96" s="550"/>
      <c r="AA96" s="550"/>
      <c r="AB96" s="550"/>
      <c r="AC96" s="550"/>
      <c r="AD96" s="550"/>
      <c r="AE96" s="550"/>
      <c r="AF96" s="550"/>
      <c r="AG96" s="550"/>
      <c r="AH96" s="550"/>
      <c r="AI96" s="550"/>
    </row>
    <row r="97" spans="1:40" s="486" customFormat="1" ht="14.95" customHeight="1">
      <c r="A97" s="1301"/>
      <c r="B97" s="1301"/>
      <c r="C97" s="866"/>
      <c r="D97" s="866"/>
      <c r="E97" s="866"/>
      <c r="F97" s="866"/>
      <c r="G97" s="861"/>
      <c r="H97" s="861"/>
      <c r="I97" s="869"/>
      <c r="J97" s="856"/>
      <c r="K97" s="868">
        <v>1</v>
      </c>
      <c r="L97" s="502"/>
      <c r="M97" s="513" t="s">
        <v>16</v>
      </c>
      <c r="N97" s="513"/>
      <c r="O97" s="509"/>
      <c r="P97" s="509"/>
      <c r="Q97" s="509"/>
      <c r="R97" s="536"/>
      <c r="S97" s="528"/>
      <c r="T97" s="527"/>
      <c r="U97" s="513"/>
      <c r="V97" s="528"/>
      <c r="W97" s="524"/>
      <c r="X97" s="550"/>
      <c r="Y97" s="550"/>
      <c r="Z97" s="550"/>
      <c r="AA97" s="550"/>
      <c r="AB97" s="550"/>
      <c r="AC97" s="550"/>
      <c r="AD97" s="550"/>
      <c r="AE97" s="550"/>
      <c r="AF97" s="550"/>
      <c r="AG97" s="550"/>
      <c r="AH97" s="550"/>
      <c r="AI97" s="550"/>
    </row>
    <row r="98" spans="1:40" s="486" customFormat="1" ht="14.95" customHeight="1">
      <c r="A98" s="1301"/>
      <c r="B98" s="866"/>
      <c r="C98" s="866"/>
      <c r="D98" s="866"/>
      <c r="E98" s="866"/>
      <c r="F98" s="866"/>
      <c r="G98" s="861"/>
      <c r="H98" s="861"/>
      <c r="I98" s="859"/>
      <c r="J98" s="856"/>
      <c r="K98" s="868">
        <v>1</v>
      </c>
      <c r="L98" s="502"/>
      <c r="M98" s="522" t="s">
        <v>17</v>
      </c>
      <c r="N98" s="513"/>
      <c r="O98" s="509"/>
      <c r="P98" s="509"/>
      <c r="Q98" s="509"/>
      <c r="R98" s="536"/>
      <c r="S98" s="528"/>
      <c r="T98" s="527"/>
      <c r="U98" s="513"/>
      <c r="V98" s="528"/>
      <c r="W98" s="524"/>
      <c r="X98" s="550"/>
      <c r="Y98" s="550"/>
      <c r="Z98" s="550"/>
      <c r="AA98" s="550"/>
      <c r="AB98" s="550"/>
      <c r="AC98" s="550"/>
      <c r="AD98" s="550"/>
      <c r="AE98" s="550"/>
      <c r="AF98" s="550"/>
      <c r="AG98" s="550"/>
      <c r="AH98" s="550"/>
      <c r="AI98" s="550"/>
    </row>
    <row r="99" spans="1:40" s="486" customFormat="1" ht="14.95" customHeight="1">
      <c r="A99" s="855"/>
      <c r="B99" s="855"/>
      <c r="C99" s="855"/>
      <c r="D99" s="855"/>
      <c r="E99" s="855"/>
      <c r="F99" s="855"/>
      <c r="G99" s="855"/>
      <c r="H99" s="855"/>
      <c r="I99" s="855"/>
      <c r="J99" s="855"/>
      <c r="K99" s="855"/>
      <c r="L99" s="456"/>
      <c r="M99" s="529" t="s">
        <v>303</v>
      </c>
      <c r="N99" s="513"/>
      <c r="O99" s="509"/>
      <c r="P99" s="509"/>
      <c r="Q99" s="509"/>
      <c r="R99" s="536"/>
      <c r="S99" s="528"/>
      <c r="T99" s="527"/>
      <c r="U99" s="513"/>
      <c r="V99" s="528"/>
      <c r="W99" s="524"/>
      <c r="X99" s="550"/>
      <c r="Y99" s="550"/>
      <c r="Z99" s="550"/>
      <c r="AA99" s="550"/>
      <c r="AB99" s="550"/>
      <c r="AC99" s="550"/>
      <c r="AD99" s="550"/>
      <c r="AE99" s="550"/>
      <c r="AF99" s="550"/>
      <c r="AG99" s="550"/>
      <c r="AH99" s="550"/>
      <c r="AI99" s="550"/>
    </row>
    <row r="100" spans="1:40" s="560" customFormat="1" ht="14.95" customHeight="1">
      <c r="A100" s="559"/>
      <c r="B100" s="559"/>
      <c r="C100" s="559"/>
      <c r="D100" s="559"/>
      <c r="E100" s="559"/>
      <c r="F100" s="559"/>
      <c r="G100" s="558"/>
      <c r="H100" s="559"/>
      <c r="I100" s="641"/>
      <c r="J100" s="642"/>
      <c r="L100" s="561"/>
      <c r="M100" s="636"/>
      <c r="N100" s="637"/>
      <c r="O100" s="638"/>
      <c r="P100" s="638"/>
      <c r="Q100" s="638"/>
      <c r="R100" s="639"/>
      <c r="S100" s="517"/>
      <c r="T100" s="640"/>
      <c r="U100" s="637"/>
      <c r="V100" s="517"/>
      <c r="W100" s="517"/>
      <c r="X100" s="559"/>
      <c r="Y100" s="559"/>
      <c r="Z100" s="559"/>
      <c r="AA100" s="559"/>
      <c r="AB100" s="559"/>
      <c r="AC100" s="559"/>
      <c r="AD100" s="559"/>
      <c r="AE100" s="559"/>
      <c r="AF100" s="559"/>
      <c r="AG100" s="559"/>
      <c r="AH100" s="559"/>
      <c r="AI100" s="559"/>
    </row>
    <row r="101" spans="1:40" s="34" customFormat="1" ht="17.149999999999999" customHeight="1">
      <c r="G101" s="34" t="s">
        <v>11</v>
      </c>
      <c r="I101" s="34" t="s">
        <v>64</v>
      </c>
      <c r="V101" s="148"/>
    </row>
    <row r="102" spans="1:40" ht="17.149999999999999" customHeight="1">
      <c r="X102" s="433"/>
      <c r="Y102" s="40"/>
      <c r="Z102" s="40"/>
    </row>
    <row r="103" spans="1:40" s="487" customFormat="1" ht="23.1">
      <c r="A103" s="1301">
        <v>1</v>
      </c>
      <c r="B103" s="1020"/>
      <c r="C103" s="1020"/>
      <c r="D103" s="1020"/>
      <c r="E103" s="1021"/>
      <c r="F103" s="1022"/>
      <c r="G103" s="1020"/>
      <c r="H103" s="1020"/>
      <c r="I103" s="1001"/>
      <c r="J103" s="1006"/>
      <c r="K103" s="1006"/>
      <c r="L103" s="556">
        <f>mergeValue(A103)</f>
        <v>1</v>
      </c>
      <c r="M103" s="604" t="s">
        <v>18</v>
      </c>
      <c r="N103" s="543"/>
      <c r="O103" s="1378"/>
      <c r="P103" s="1379"/>
      <c r="Q103" s="1379"/>
      <c r="R103" s="1379"/>
      <c r="S103" s="1379"/>
      <c r="T103" s="1379"/>
      <c r="U103" s="1379"/>
      <c r="V103" s="1379"/>
      <c r="W103" s="1379"/>
      <c r="X103" s="1379"/>
      <c r="Y103" s="1379"/>
      <c r="Z103" s="1379"/>
      <c r="AA103" s="1380"/>
      <c r="AB103" s="1123" t="s">
        <v>713</v>
      </c>
      <c r="AC103" s="548"/>
      <c r="AD103" s="548"/>
      <c r="AE103" s="548"/>
      <c r="AF103" s="548"/>
      <c r="AG103" s="548"/>
      <c r="AH103" s="548"/>
      <c r="AI103" s="548"/>
      <c r="AJ103" s="548"/>
      <c r="AK103" s="548"/>
      <c r="AL103" s="548"/>
      <c r="AM103" s="548"/>
      <c r="AN103" s="548"/>
    </row>
    <row r="104" spans="1:40" s="487" customFormat="1" ht="23.1">
      <c r="A104" s="1301"/>
      <c r="B104" s="1301">
        <v>1</v>
      </c>
      <c r="C104" s="1020"/>
      <c r="D104" s="1020"/>
      <c r="E104" s="1022"/>
      <c r="F104" s="1022"/>
      <c r="G104" s="1020"/>
      <c r="H104" s="1020"/>
      <c r="I104" s="1008"/>
      <c r="J104" s="1003"/>
      <c r="K104" s="1002"/>
      <c r="L104" s="556" t="str">
        <f>mergeValue(A104) &amp;"."&amp; mergeValue(B104)</f>
        <v>1.1</v>
      </c>
      <c r="M104" s="510" t="s">
        <v>14</v>
      </c>
      <c r="N104" s="543"/>
      <c r="O104" s="1378"/>
      <c r="P104" s="1379"/>
      <c r="Q104" s="1379"/>
      <c r="R104" s="1379"/>
      <c r="S104" s="1379"/>
      <c r="T104" s="1379"/>
      <c r="U104" s="1379"/>
      <c r="V104" s="1379"/>
      <c r="W104" s="1379"/>
      <c r="X104" s="1379"/>
      <c r="Y104" s="1379"/>
      <c r="Z104" s="1379"/>
      <c r="AA104" s="1380"/>
      <c r="AB104" s="1123" t="s">
        <v>454</v>
      </c>
      <c r="AC104" s="548"/>
      <c r="AD104" s="548"/>
      <c r="AE104" s="548"/>
      <c r="AF104" s="548"/>
      <c r="AG104" s="548"/>
      <c r="AH104" s="548"/>
      <c r="AI104" s="548"/>
      <c r="AJ104" s="548"/>
      <c r="AK104" s="548"/>
      <c r="AL104" s="548"/>
      <c r="AM104" s="548"/>
      <c r="AN104" s="548"/>
    </row>
    <row r="105" spans="1:40" s="487" customFormat="1" ht="23.1">
      <c r="A105" s="1301"/>
      <c r="B105" s="1301"/>
      <c r="C105" s="1301">
        <v>1</v>
      </c>
      <c r="D105" s="1020"/>
      <c r="E105" s="1022"/>
      <c r="F105" s="1022"/>
      <c r="G105" s="1020"/>
      <c r="H105" s="1020"/>
      <c r="I105" s="1008"/>
      <c r="J105" s="1003"/>
      <c r="K105" s="1002"/>
      <c r="L105" s="556" t="str">
        <f>mergeValue(A105) &amp;"."&amp; mergeValue(B105)&amp;"."&amp; mergeValue(C105)</f>
        <v>1.1.1</v>
      </c>
      <c r="M105" s="511" t="s">
        <v>6</v>
      </c>
      <c r="N105" s="543"/>
      <c r="O105" s="1378"/>
      <c r="P105" s="1379"/>
      <c r="Q105" s="1379"/>
      <c r="R105" s="1379"/>
      <c r="S105" s="1379"/>
      <c r="T105" s="1379"/>
      <c r="U105" s="1379"/>
      <c r="V105" s="1379"/>
      <c r="W105" s="1379"/>
      <c r="X105" s="1379"/>
      <c r="Y105" s="1379"/>
      <c r="Z105" s="1379"/>
      <c r="AA105" s="1380"/>
      <c r="AB105" s="1123" t="s">
        <v>595</v>
      </c>
      <c r="AC105" s="548"/>
      <c r="AD105" s="548"/>
      <c r="AE105" s="548"/>
      <c r="AF105" s="548"/>
      <c r="AG105" s="548"/>
      <c r="AH105" s="548"/>
      <c r="AI105" s="548"/>
      <c r="AJ105" s="548"/>
      <c r="AK105" s="548"/>
      <c r="AL105" s="548"/>
      <c r="AM105" s="548"/>
      <c r="AN105" s="548"/>
    </row>
    <row r="106" spans="1:40" s="487" customFormat="1" ht="23.1">
      <c r="A106" s="1301"/>
      <c r="B106" s="1301"/>
      <c r="C106" s="1301"/>
      <c r="D106" s="1301">
        <v>1</v>
      </c>
      <c r="E106" s="1022"/>
      <c r="F106" s="1022"/>
      <c r="G106" s="1020"/>
      <c r="H106" s="1020"/>
      <c r="I106" s="1008"/>
      <c r="J106" s="1003"/>
      <c r="K106" s="1002"/>
      <c r="L106" s="556" t="str">
        <f>mergeValue(A106) &amp;"."&amp; mergeValue(B106)&amp;"."&amp; mergeValue(C106)&amp;"."&amp; mergeValue(D106)</f>
        <v>1.1.1.1</v>
      </c>
      <c r="M106" s="512" t="s">
        <v>20</v>
      </c>
      <c r="N106" s="543"/>
      <c r="O106" s="1378"/>
      <c r="P106" s="1379"/>
      <c r="Q106" s="1379"/>
      <c r="R106" s="1379"/>
      <c r="S106" s="1379"/>
      <c r="T106" s="1379"/>
      <c r="U106" s="1379"/>
      <c r="V106" s="1379"/>
      <c r="W106" s="1379"/>
      <c r="X106" s="1379"/>
      <c r="Y106" s="1379"/>
      <c r="Z106" s="1379"/>
      <c r="AA106" s="1380"/>
      <c r="AB106" s="1123" t="s">
        <v>596</v>
      </c>
      <c r="AC106" s="548"/>
      <c r="AD106" s="548"/>
      <c r="AE106" s="548"/>
      <c r="AF106" s="548"/>
      <c r="AG106" s="548"/>
      <c r="AH106" s="548"/>
      <c r="AI106" s="548"/>
      <c r="AJ106" s="548"/>
      <c r="AK106" s="548"/>
      <c r="AL106" s="548"/>
      <c r="AM106" s="548"/>
      <c r="AN106" s="548"/>
    </row>
    <row r="107" spans="1:40" s="487" customFormat="1" ht="13.6" hidden="1">
      <c r="A107" s="1301"/>
      <c r="B107" s="1301"/>
      <c r="C107" s="1301"/>
      <c r="D107" s="1301"/>
      <c r="E107" s="1301">
        <v>1</v>
      </c>
      <c r="F107" s="1022"/>
      <c r="G107" s="1020"/>
      <c r="H107" s="1020"/>
      <c r="I107" s="1007"/>
      <c r="J107" s="1003"/>
      <c r="K107" s="1002"/>
      <c r="L107" s="556"/>
      <c r="M107" s="518"/>
      <c r="N107" s="544"/>
      <c r="O107" s="1381"/>
      <c r="P107" s="1382"/>
      <c r="Q107" s="1382"/>
      <c r="R107" s="1382"/>
      <c r="S107" s="1382"/>
      <c r="T107" s="1382"/>
      <c r="U107" s="1382"/>
      <c r="V107" s="1382"/>
      <c r="W107" s="1382"/>
      <c r="X107" s="1382"/>
      <c r="Y107" s="1382"/>
      <c r="Z107" s="1382"/>
      <c r="AA107" s="1383"/>
      <c r="AB107" s="1123"/>
      <c r="AC107" s="548"/>
      <c r="AD107" s="548"/>
      <c r="AE107" s="548"/>
      <c r="AF107" s="548"/>
      <c r="AG107" s="548"/>
      <c r="AH107" s="548"/>
      <c r="AI107" s="548"/>
      <c r="AJ107" s="548"/>
      <c r="AK107" s="548"/>
      <c r="AL107" s="548"/>
      <c r="AM107" s="548"/>
      <c r="AN107" s="548"/>
    </row>
    <row r="108" spans="1:40" s="487" customFormat="1" ht="46.2">
      <c r="A108" s="1301"/>
      <c r="B108" s="1301"/>
      <c r="C108" s="1301"/>
      <c r="D108" s="1301"/>
      <c r="E108" s="1301"/>
      <c r="F108" s="1301">
        <v>1</v>
      </c>
      <c r="G108" s="1020"/>
      <c r="H108" s="1020"/>
      <c r="I108" s="1330"/>
      <c r="J108" s="1003"/>
      <c r="K108" s="1002"/>
      <c r="L108" s="556" t="str">
        <f>mergeValue(A108) &amp;"."&amp; mergeValue(B108)&amp;"."&amp; mergeValue(C108)&amp;"."&amp; mergeValue(D108)&amp;"."&amp; mergeValue(F108)</f>
        <v>1.1.1.1.1</v>
      </c>
      <c r="M108" s="519" t="s">
        <v>8</v>
      </c>
      <c r="N108" s="544"/>
      <c r="O108" s="1304"/>
      <c r="P108" s="1305"/>
      <c r="Q108" s="1305"/>
      <c r="R108" s="1305"/>
      <c r="S108" s="1305"/>
      <c r="T108" s="1305"/>
      <c r="U108" s="1305"/>
      <c r="V108" s="1305"/>
      <c r="W108" s="1305"/>
      <c r="X108" s="1305"/>
      <c r="Y108" s="1305"/>
      <c r="Z108" s="1305"/>
      <c r="AA108" s="1306"/>
      <c r="AB108" s="1123" t="s">
        <v>715</v>
      </c>
      <c r="AC108" s="548"/>
      <c r="AD108" s="552" t="str">
        <f>strCheckUnique(AE108:AE113)</f>
        <v/>
      </c>
      <c r="AE108" s="548"/>
      <c r="AF108" s="552"/>
      <c r="AG108" s="548"/>
      <c r="AH108" s="548"/>
      <c r="AI108" s="548"/>
      <c r="AJ108" s="548"/>
      <c r="AK108" s="548"/>
      <c r="AL108" s="548"/>
      <c r="AM108" s="548"/>
      <c r="AN108" s="548"/>
    </row>
    <row r="109" spans="1:40" s="487" customFormat="1" ht="56.25" customHeight="1">
      <c r="A109" s="1301"/>
      <c r="B109" s="1301"/>
      <c r="C109" s="1301"/>
      <c r="D109" s="1301"/>
      <c r="E109" s="1301"/>
      <c r="F109" s="1301"/>
      <c r="G109" s="1301">
        <v>1</v>
      </c>
      <c r="H109" s="1020"/>
      <c r="I109" s="1330"/>
      <c r="J109" s="1331"/>
      <c r="K109" s="1009"/>
      <c r="L109" s="556" t="str">
        <f>mergeValue(A109) &amp;"."&amp; mergeValue(B109)&amp;"."&amp; mergeValue(C109)&amp;"."&amp; mergeValue(D109)&amp;"."&amp; mergeValue(F109)&amp;"."&amp; mergeValue(G109)</f>
        <v>1.1.1.1.1.1</v>
      </c>
      <c r="M109" s="1010"/>
      <c r="N109" s="609"/>
      <c r="O109" s="526"/>
      <c r="P109" s="526"/>
      <c r="Q109" s="526"/>
      <c r="R109" s="457"/>
      <c r="S109" s="1035"/>
      <c r="T109" s="457"/>
      <c r="U109" s="1035"/>
      <c r="V109" s="547" t="str">
        <f>W109 &amp; "-" &amp; Y109</f>
        <v>-</v>
      </c>
      <c r="W109" s="1280"/>
      <c r="X109" s="1282" t="s">
        <v>80</v>
      </c>
      <c r="Y109" s="1280"/>
      <c r="Z109" s="1282" t="s">
        <v>80</v>
      </c>
      <c r="AA109" s="501"/>
      <c r="AB109" s="1123" t="s">
        <v>733</v>
      </c>
      <c r="AC109" s="548" t="str">
        <f>strCheckDate(O109:AA109)</f>
        <v/>
      </c>
      <c r="AD109" s="552"/>
      <c r="AE109" s="552" t="str">
        <f>IF(M109="","",M109 )</f>
        <v/>
      </c>
      <c r="AF109" s="552"/>
      <c r="AG109" s="552"/>
      <c r="AH109" s="552"/>
      <c r="AI109" s="548"/>
      <c r="AJ109" s="548"/>
      <c r="AK109" s="548"/>
      <c r="AL109" s="548"/>
      <c r="AM109" s="548"/>
      <c r="AN109" s="548"/>
    </row>
    <row r="110" spans="1:40" s="487" customFormat="1" ht="88" customHeight="1">
      <c r="A110" s="1301"/>
      <c r="B110" s="1301"/>
      <c r="C110" s="1301"/>
      <c r="D110" s="1301"/>
      <c r="E110" s="1301"/>
      <c r="F110" s="1301"/>
      <c r="G110" s="1301"/>
      <c r="H110" s="1020">
        <v>1</v>
      </c>
      <c r="I110" s="1330"/>
      <c r="J110" s="1331"/>
      <c r="K110" s="1009"/>
      <c r="L110" s="556" t="str">
        <f>mergeValue(A110) &amp;"."&amp; mergeValue(B110)&amp;"."&amp; mergeValue(C110)&amp;"."&amp; mergeValue(D110)&amp;"."&amp; mergeValue(F110)&amp;"."&amp; mergeValue(G110)&amp;"."&amp; mergeValue(H110)</f>
        <v>1.1.1.1.1.1.1</v>
      </c>
      <c r="M110" s="1012"/>
      <c r="N110" s="458"/>
      <c r="O110" s="526"/>
      <c r="P110" s="526"/>
      <c r="Q110" s="526"/>
      <c r="R110" s="457"/>
      <c r="S110" s="1035"/>
      <c r="T110" s="457"/>
      <c r="U110" s="1035"/>
      <c r="V110" s="547" t="str">
        <f>W110 &amp; "-" &amp; Y110</f>
        <v>-</v>
      </c>
      <c r="W110" s="1280"/>
      <c r="X110" s="1282"/>
      <c r="Y110" s="1280"/>
      <c r="Z110" s="1282"/>
      <c r="AA110" s="631"/>
      <c r="AB110" s="1307" t="s">
        <v>734</v>
      </c>
      <c r="AC110" s="548" t="str">
        <f>strCheckDate(O110:AA110)</f>
        <v/>
      </c>
      <c r="AD110" s="548"/>
      <c r="AE110" s="548"/>
      <c r="AF110" s="552"/>
      <c r="AG110" s="548"/>
      <c r="AH110" s="548"/>
      <c r="AI110" s="548"/>
      <c r="AJ110" s="548"/>
      <c r="AK110" s="548"/>
      <c r="AL110" s="548"/>
      <c r="AM110" s="548"/>
      <c r="AN110" s="548"/>
    </row>
    <row r="111" spans="1:40" s="487" customFormat="1" ht="13.6" hidden="1">
      <c r="A111" s="1301"/>
      <c r="B111" s="1301"/>
      <c r="C111" s="1301"/>
      <c r="D111" s="1301"/>
      <c r="E111" s="1301"/>
      <c r="F111" s="1301"/>
      <c r="G111" s="1301"/>
      <c r="H111" s="1020"/>
      <c r="I111" s="1330"/>
      <c r="J111" s="1331"/>
      <c r="K111" s="1009"/>
      <c r="L111" s="563"/>
      <c r="M111" s="609"/>
      <c r="N111" s="609"/>
      <c r="O111" s="526"/>
      <c r="P111" s="457"/>
      <c r="Q111" s="457"/>
      <c r="R111" s="457"/>
      <c r="S111" s="457"/>
      <c r="T111" s="457"/>
      <c r="U111" s="523"/>
      <c r="V111" s="547"/>
      <c r="W111" s="1281"/>
      <c r="X111" s="1282"/>
      <c r="Y111" s="1281"/>
      <c r="Z111" s="1282"/>
      <c r="AA111" s="501"/>
      <c r="AB111" s="1308"/>
      <c r="AC111" s="548"/>
      <c r="AD111" s="548"/>
      <c r="AE111" s="548"/>
      <c r="AF111" s="552">
        <f ca="1">OFFSET(AF111,-1,0)</f>
        <v>0</v>
      </c>
      <c r="AG111" s="548"/>
      <c r="AH111" s="548"/>
      <c r="AI111" s="548"/>
      <c r="AJ111" s="548"/>
      <c r="AK111" s="548"/>
      <c r="AL111" s="548"/>
      <c r="AM111" s="548"/>
      <c r="AN111" s="548"/>
    </row>
    <row r="112" spans="1:40" s="486" customFormat="1" ht="14.95" customHeight="1">
      <c r="A112" s="1301"/>
      <c r="B112" s="1301"/>
      <c r="C112" s="1301"/>
      <c r="D112" s="1301"/>
      <c r="E112" s="1301"/>
      <c r="F112" s="1301"/>
      <c r="G112" s="1301"/>
      <c r="H112" s="1020"/>
      <c r="I112" s="1330"/>
      <c r="J112" s="1331"/>
      <c r="K112" s="1011"/>
      <c r="L112" s="502"/>
      <c r="M112" s="521" t="s">
        <v>39</v>
      </c>
      <c r="N112" s="515"/>
      <c r="O112" s="509"/>
      <c r="P112" s="509"/>
      <c r="Q112" s="509"/>
      <c r="R112" s="509"/>
      <c r="S112" s="509"/>
      <c r="T112" s="509"/>
      <c r="U112" s="509"/>
      <c r="V112" s="509"/>
      <c r="W112" s="527"/>
      <c r="X112" s="528"/>
      <c r="Y112" s="527"/>
      <c r="Z112" s="515"/>
      <c r="AA112" s="524"/>
      <c r="AB112" s="1309"/>
      <c r="AC112" s="550"/>
      <c r="AD112" s="550"/>
      <c r="AE112" s="550"/>
      <c r="AF112" s="550"/>
      <c r="AG112" s="550"/>
      <c r="AH112" s="550"/>
      <c r="AI112" s="550"/>
      <c r="AJ112" s="550"/>
      <c r="AK112" s="550"/>
      <c r="AL112" s="550"/>
      <c r="AM112" s="550"/>
      <c r="AN112" s="550"/>
    </row>
    <row r="113" spans="1:40" s="486" customFormat="1" ht="14.95" customHeight="1">
      <c r="A113" s="1301"/>
      <c r="B113" s="1301"/>
      <c r="C113" s="1301"/>
      <c r="D113" s="1301"/>
      <c r="E113" s="1301"/>
      <c r="F113" s="1301"/>
      <c r="G113" s="1020"/>
      <c r="H113" s="1020"/>
      <c r="I113" s="1330"/>
      <c r="J113" s="1017"/>
      <c r="K113" s="1011"/>
      <c r="L113" s="502"/>
      <c r="M113" s="520" t="s">
        <v>23</v>
      </c>
      <c r="N113" s="521"/>
      <c r="O113" s="521"/>
      <c r="P113" s="521"/>
      <c r="Q113" s="521"/>
      <c r="R113" s="521"/>
      <c r="S113" s="521"/>
      <c r="T113" s="521"/>
      <c r="U113" s="521"/>
      <c r="V113" s="521"/>
      <c r="W113" s="521"/>
      <c r="X113" s="521"/>
      <c r="Y113" s="521"/>
      <c r="Z113" s="521"/>
      <c r="AA113" s="521"/>
      <c r="AB113" s="524"/>
      <c r="AC113" s="550"/>
      <c r="AD113" s="550"/>
      <c r="AE113" s="550"/>
      <c r="AF113" s="550"/>
      <c r="AG113" s="550"/>
      <c r="AH113" s="550"/>
      <c r="AI113" s="550"/>
      <c r="AJ113" s="550"/>
      <c r="AK113" s="550"/>
      <c r="AL113" s="550"/>
      <c r="AM113" s="550"/>
      <c r="AN113" s="550"/>
    </row>
    <row r="114" spans="1:40" s="486" customFormat="1" ht="14.95" customHeight="1">
      <c r="A114" s="1301"/>
      <c r="B114" s="1301"/>
      <c r="C114" s="1301"/>
      <c r="D114" s="1301"/>
      <c r="E114" s="1301"/>
      <c r="F114" s="1023"/>
      <c r="G114" s="1020"/>
      <c r="H114" s="1020"/>
      <c r="I114" s="1007"/>
      <c r="J114" s="1005"/>
      <c r="K114" s="1011"/>
      <c r="L114" s="502"/>
      <c r="M114" s="515" t="s">
        <v>9</v>
      </c>
      <c r="N114" s="514"/>
      <c r="O114" s="509"/>
      <c r="P114" s="509"/>
      <c r="Q114" s="509"/>
      <c r="R114" s="509"/>
      <c r="S114" s="509"/>
      <c r="T114" s="509"/>
      <c r="U114" s="509"/>
      <c r="V114" s="509"/>
      <c r="W114" s="536"/>
      <c r="X114" s="528"/>
      <c r="Y114" s="527"/>
      <c r="Z114" s="514"/>
      <c r="AA114" s="528"/>
      <c r="AB114" s="524"/>
      <c r="AC114" s="550"/>
      <c r="AD114" s="550"/>
      <c r="AE114" s="550"/>
      <c r="AF114" s="550"/>
      <c r="AG114" s="550"/>
      <c r="AH114" s="550"/>
      <c r="AI114" s="550"/>
      <c r="AJ114" s="550"/>
      <c r="AK114" s="550"/>
      <c r="AL114" s="550"/>
      <c r="AM114" s="550"/>
      <c r="AN114" s="550"/>
    </row>
    <row r="115" spans="1:40" s="486" customFormat="1" ht="13.6" hidden="1">
      <c r="A115" s="1301"/>
      <c r="B115" s="1301"/>
      <c r="C115" s="1301"/>
      <c r="D115" s="1301"/>
      <c r="E115" s="1023"/>
      <c r="F115" s="1023"/>
      <c r="G115" s="1020"/>
      <c r="H115" s="1020"/>
      <c r="I115" s="1018"/>
      <c r="J115" s="1005"/>
      <c r="K115" s="1001"/>
      <c r="L115" s="502"/>
      <c r="M115" s="515"/>
      <c r="N115" s="515"/>
      <c r="O115" s="515"/>
      <c r="P115" s="515"/>
      <c r="Q115" s="515"/>
      <c r="R115" s="515"/>
      <c r="S115" s="515"/>
      <c r="T115" s="515"/>
      <c r="U115" s="515"/>
      <c r="V115" s="515"/>
      <c r="W115" s="515"/>
      <c r="X115" s="515"/>
      <c r="Y115" s="515"/>
      <c r="Z115" s="515"/>
      <c r="AA115" s="515"/>
      <c r="AB115" s="524"/>
      <c r="AC115" s="550"/>
      <c r="AD115" s="550"/>
      <c r="AE115" s="550"/>
      <c r="AF115" s="550"/>
      <c r="AG115" s="550"/>
      <c r="AH115" s="550"/>
      <c r="AI115" s="550"/>
      <c r="AJ115" s="550"/>
      <c r="AK115" s="550"/>
      <c r="AL115" s="550"/>
      <c r="AM115" s="550"/>
      <c r="AN115" s="550"/>
    </row>
    <row r="116" spans="1:40" s="486" customFormat="1" ht="14.95" customHeight="1">
      <c r="A116" s="1301"/>
      <c r="B116" s="1301"/>
      <c r="C116" s="1301"/>
      <c r="D116" s="1024"/>
      <c r="E116" s="1024"/>
      <c r="F116" s="1024"/>
      <c r="G116" s="1025"/>
      <c r="H116" s="1024"/>
      <c r="I116" s="1011"/>
      <c r="J116" s="1005"/>
      <c r="K116" s="1011"/>
      <c r="L116" s="502"/>
      <c r="M116" s="514" t="s">
        <v>15</v>
      </c>
      <c r="N116" s="513"/>
      <c r="O116" s="509"/>
      <c r="P116" s="509"/>
      <c r="Q116" s="509"/>
      <c r="R116" s="509"/>
      <c r="S116" s="509"/>
      <c r="T116" s="509"/>
      <c r="U116" s="509"/>
      <c r="V116" s="509"/>
      <c r="W116" s="536"/>
      <c r="X116" s="528"/>
      <c r="Y116" s="527"/>
      <c r="Z116" s="513"/>
      <c r="AA116" s="528"/>
      <c r="AB116" s="524"/>
      <c r="AC116" s="550"/>
      <c r="AD116" s="550"/>
      <c r="AE116" s="550"/>
      <c r="AF116" s="550"/>
      <c r="AG116" s="550"/>
      <c r="AH116" s="550"/>
      <c r="AI116" s="550"/>
      <c r="AJ116" s="550"/>
      <c r="AK116" s="550"/>
      <c r="AL116" s="550"/>
      <c r="AM116" s="550"/>
      <c r="AN116" s="550"/>
    </row>
    <row r="117" spans="1:40" s="486" customFormat="1" ht="14.95" customHeight="1">
      <c r="A117" s="1301"/>
      <c r="B117" s="1301"/>
      <c r="C117" s="1024"/>
      <c r="D117" s="1024"/>
      <c r="E117" s="1024"/>
      <c r="F117" s="1024"/>
      <c r="G117" s="1025"/>
      <c r="H117" s="1024"/>
      <c r="I117" s="1011"/>
      <c r="J117" s="1005"/>
      <c r="K117" s="1011"/>
      <c r="L117" s="502"/>
      <c r="M117" s="513" t="s">
        <v>16</v>
      </c>
      <c r="N117" s="513"/>
      <c r="O117" s="509"/>
      <c r="P117" s="509"/>
      <c r="Q117" s="509"/>
      <c r="R117" s="509"/>
      <c r="S117" s="509"/>
      <c r="T117" s="509"/>
      <c r="U117" s="509"/>
      <c r="V117" s="509"/>
      <c r="W117" s="536"/>
      <c r="X117" s="528"/>
      <c r="Y117" s="527"/>
      <c r="Z117" s="513"/>
      <c r="AA117" s="528"/>
      <c r="AB117" s="524"/>
      <c r="AC117" s="550"/>
      <c r="AD117" s="550"/>
      <c r="AE117" s="550"/>
      <c r="AF117" s="550"/>
      <c r="AG117" s="550"/>
      <c r="AH117" s="550"/>
      <c r="AI117" s="550"/>
      <c r="AJ117" s="550"/>
      <c r="AK117" s="550"/>
      <c r="AL117" s="550"/>
      <c r="AM117" s="550"/>
      <c r="AN117" s="550"/>
    </row>
    <row r="118" spans="1:40" s="486" customFormat="1" ht="14.95" customHeight="1">
      <c r="A118" s="1301"/>
      <c r="B118" s="1024"/>
      <c r="C118" s="1024"/>
      <c r="D118" s="1024"/>
      <c r="E118" s="1024"/>
      <c r="F118" s="1024"/>
      <c r="G118" s="1025"/>
      <c r="H118" s="1024"/>
      <c r="I118" s="1011"/>
      <c r="J118" s="1005"/>
      <c r="K118" s="1011"/>
      <c r="L118" s="502"/>
      <c r="M118" s="522" t="s">
        <v>17</v>
      </c>
      <c r="N118" s="513"/>
      <c r="O118" s="509"/>
      <c r="P118" s="509"/>
      <c r="Q118" s="509"/>
      <c r="R118" s="509"/>
      <c r="S118" s="509"/>
      <c r="T118" s="509"/>
      <c r="U118" s="509"/>
      <c r="V118" s="509"/>
      <c r="W118" s="536"/>
      <c r="X118" s="528"/>
      <c r="Y118" s="527"/>
      <c r="Z118" s="513"/>
      <c r="AA118" s="528"/>
      <c r="AB118" s="524"/>
      <c r="AC118" s="550"/>
      <c r="AD118" s="550"/>
      <c r="AE118" s="550"/>
      <c r="AF118" s="550"/>
      <c r="AG118" s="550"/>
      <c r="AH118" s="550"/>
      <c r="AI118" s="550"/>
      <c r="AJ118" s="550"/>
      <c r="AK118" s="550"/>
      <c r="AL118" s="550"/>
      <c r="AM118" s="550"/>
      <c r="AN118" s="550"/>
    </row>
    <row r="119" spans="1:40" s="486" customFormat="1" ht="14.95" customHeight="1">
      <c r="A119" s="1018"/>
      <c r="B119" s="1018"/>
      <c r="C119" s="1018"/>
      <c r="D119" s="1018"/>
      <c r="E119" s="1018"/>
      <c r="F119" s="1018"/>
      <c r="G119" s="1026"/>
      <c r="H119" s="1018"/>
      <c r="I119" s="1004"/>
      <c r="J119" s="1005"/>
      <c r="K119" s="1001"/>
      <c r="L119" s="502"/>
      <c r="M119" s="529" t="s">
        <v>303</v>
      </c>
      <c r="N119" s="513"/>
      <c r="O119" s="509"/>
      <c r="P119" s="509"/>
      <c r="Q119" s="509"/>
      <c r="R119" s="509"/>
      <c r="S119" s="509"/>
      <c r="T119" s="509"/>
      <c r="U119" s="509"/>
      <c r="V119" s="509"/>
      <c r="W119" s="536"/>
      <c r="X119" s="528"/>
      <c r="Y119" s="527"/>
      <c r="Z119" s="513"/>
      <c r="AA119" s="528"/>
      <c r="AB119" s="524"/>
      <c r="AC119" s="550"/>
      <c r="AD119" s="550"/>
      <c r="AE119" s="550"/>
      <c r="AF119" s="550"/>
      <c r="AG119" s="550"/>
      <c r="AH119" s="550"/>
      <c r="AI119" s="550"/>
      <c r="AJ119" s="550"/>
      <c r="AK119" s="550"/>
      <c r="AL119" s="550"/>
      <c r="AM119" s="550"/>
      <c r="AN119" s="550"/>
    </row>
    <row r="120" spans="1:40" s="645" customFormat="1" ht="102.75" customHeight="1">
      <c r="A120" s="870"/>
      <c r="B120" s="870"/>
      <c r="C120" s="870"/>
      <c r="D120" s="870"/>
      <c r="E120" s="870"/>
      <c r="F120" s="870"/>
      <c r="G120" s="874"/>
      <c r="H120" s="875">
        <v>1</v>
      </c>
      <c r="I120" s="873"/>
      <c r="J120" s="871"/>
      <c r="K120" s="872"/>
      <c r="L120" s="682" t="str">
        <f>mergeValue(A120) &amp;"."&amp; mergeValue(B120)&amp;"."&amp; mergeValue(C120)&amp;"."&amp; mergeValue(D120)&amp;"."&amp; mergeValue(F120)&amp;"."&amp; mergeValue(G120)&amp;"."&amp; mergeValue(H120)</f>
        <v>......1</v>
      </c>
      <c r="M120" s="1012"/>
      <c r="N120" s="672"/>
      <c r="O120" s="661"/>
      <c r="P120" s="661"/>
      <c r="Q120" s="661"/>
      <c r="R120" s="671"/>
      <c r="S120" s="1035"/>
      <c r="T120" s="671"/>
      <c r="U120" s="1035"/>
      <c r="V120" s="676" t="str">
        <f>W120 &amp; "-" &amp; Y120</f>
        <v>-</v>
      </c>
      <c r="W120" s="643"/>
      <c r="X120" s="613" t="s">
        <v>81</v>
      </c>
      <c r="Y120" s="1032"/>
      <c r="Z120" s="435" t="s">
        <v>81</v>
      </c>
      <c r="AA120" s="631"/>
      <c r="AB120" s="650"/>
      <c r="AC120" s="677" t="str">
        <f>strCheckDate(O120:AA120)</f>
        <v/>
      </c>
      <c r="AD120" s="677"/>
      <c r="AE120" s="677"/>
      <c r="AF120" s="680"/>
      <c r="AG120" s="677"/>
      <c r="AH120" s="677"/>
      <c r="AI120" s="677"/>
      <c r="AJ120" s="677"/>
      <c r="AK120" s="677"/>
      <c r="AL120" s="677"/>
      <c r="AM120" s="677"/>
      <c r="AN120" s="677"/>
    </row>
    <row r="123" spans="1:40" s="34" customFormat="1" ht="17.149999999999999" customHeight="1">
      <c r="G123" s="34" t="s">
        <v>11</v>
      </c>
      <c r="I123" s="34" t="s">
        <v>65</v>
      </c>
      <c r="U123" s="148"/>
    </row>
    <row r="124" spans="1:40" ht="17.149999999999999" customHeight="1">
      <c r="T124" s="113"/>
      <c r="U124" s="40"/>
    </row>
    <row r="125" spans="1:40" s="487" customFormat="1" ht="23.1">
      <c r="A125" s="1301">
        <v>1</v>
      </c>
      <c r="B125" s="882"/>
      <c r="C125" s="882"/>
      <c r="D125" s="882"/>
      <c r="E125" s="883"/>
      <c r="F125" s="884"/>
      <c r="G125" s="884"/>
      <c r="H125" s="884"/>
      <c r="I125" s="885"/>
      <c r="J125" s="880"/>
      <c r="K125" s="887"/>
      <c r="L125" s="556">
        <f>mergeValue(A125)</f>
        <v>1</v>
      </c>
      <c r="M125" s="604" t="s">
        <v>18</v>
      </c>
      <c r="N125" s="543"/>
      <c r="O125" s="1323"/>
      <c r="P125" s="1323"/>
      <c r="Q125" s="1323"/>
      <c r="R125" s="1323"/>
      <c r="S125" s="1323"/>
      <c r="T125" s="1323"/>
      <c r="U125" s="1323"/>
      <c r="V125" s="1323"/>
      <c r="W125" s="1123" t="s">
        <v>713</v>
      </c>
      <c r="X125" s="548"/>
      <c r="Y125" s="548"/>
      <c r="Z125" s="548"/>
      <c r="AA125" s="548"/>
      <c r="AB125" s="548"/>
      <c r="AC125" s="548"/>
      <c r="AD125" s="548"/>
      <c r="AE125" s="548"/>
      <c r="AF125" s="548"/>
      <c r="AG125" s="548"/>
      <c r="AH125" s="548"/>
    </row>
    <row r="126" spans="1:40" s="487" customFormat="1" ht="23.1">
      <c r="A126" s="1301"/>
      <c r="B126" s="1301">
        <v>1</v>
      </c>
      <c r="C126" s="882"/>
      <c r="D126" s="882"/>
      <c r="E126" s="884"/>
      <c r="F126" s="884"/>
      <c r="G126" s="884"/>
      <c r="H126" s="884"/>
      <c r="I126" s="879"/>
      <c r="J126" s="878"/>
      <c r="K126" s="881"/>
      <c r="L126" s="556" t="str">
        <f>mergeValue(A126) &amp;"."&amp; mergeValue(B126)</f>
        <v>1.1</v>
      </c>
      <c r="M126" s="510" t="s">
        <v>14</v>
      </c>
      <c r="N126" s="543"/>
      <c r="O126" s="1323"/>
      <c r="P126" s="1323"/>
      <c r="Q126" s="1323"/>
      <c r="R126" s="1323"/>
      <c r="S126" s="1323"/>
      <c r="T126" s="1323"/>
      <c r="U126" s="1323"/>
      <c r="V126" s="1323"/>
      <c r="W126" s="1123" t="s">
        <v>454</v>
      </c>
      <c r="X126" s="548"/>
      <c r="Y126" s="548"/>
      <c r="Z126" s="548"/>
      <c r="AA126" s="548"/>
      <c r="AB126" s="548"/>
      <c r="AC126" s="548"/>
      <c r="AD126" s="548"/>
      <c r="AE126" s="548"/>
      <c r="AF126" s="548"/>
      <c r="AG126" s="548"/>
      <c r="AH126" s="548"/>
    </row>
    <row r="127" spans="1:40" s="487" customFormat="1" ht="23.1">
      <c r="A127" s="1301"/>
      <c r="B127" s="1301"/>
      <c r="C127" s="1301">
        <v>1</v>
      </c>
      <c r="D127" s="882"/>
      <c r="E127" s="884"/>
      <c r="F127" s="884"/>
      <c r="G127" s="884"/>
      <c r="H127" s="884"/>
      <c r="I127" s="886"/>
      <c r="J127" s="878"/>
      <c r="K127" s="881"/>
      <c r="L127" s="556" t="str">
        <f>mergeValue(A127) &amp;"."&amp; mergeValue(B127)&amp;"."&amp; mergeValue(C127)</f>
        <v>1.1.1</v>
      </c>
      <c r="M127" s="511" t="s">
        <v>6</v>
      </c>
      <c r="N127" s="543"/>
      <c r="O127" s="1323"/>
      <c r="P127" s="1323"/>
      <c r="Q127" s="1323"/>
      <c r="R127" s="1323"/>
      <c r="S127" s="1323"/>
      <c r="T127" s="1323"/>
      <c r="U127" s="1323"/>
      <c r="V127" s="1323"/>
      <c r="W127" s="1123" t="s">
        <v>595</v>
      </c>
      <c r="X127" s="548"/>
      <c r="Y127" s="548"/>
      <c r="Z127" s="548"/>
      <c r="AA127" s="548"/>
      <c r="AB127" s="548"/>
      <c r="AC127" s="548"/>
      <c r="AD127" s="548"/>
      <c r="AE127" s="548"/>
      <c r="AF127" s="548"/>
      <c r="AG127" s="548"/>
      <c r="AH127" s="548"/>
    </row>
    <row r="128" spans="1:40" s="487" customFormat="1" ht="23.1">
      <c r="A128" s="1301"/>
      <c r="B128" s="1301"/>
      <c r="C128" s="1301"/>
      <c r="D128" s="1301">
        <v>1</v>
      </c>
      <c r="E128" s="884"/>
      <c r="F128" s="884"/>
      <c r="G128" s="884"/>
      <c r="H128" s="884"/>
      <c r="I128" s="886"/>
      <c r="J128" s="878"/>
      <c r="K128" s="881"/>
      <c r="L128" s="556" t="str">
        <f>mergeValue(A128) &amp;"."&amp; mergeValue(B128)&amp;"."&amp; mergeValue(C128)&amp;"."&amp; mergeValue(D128)</f>
        <v>1.1.1.1</v>
      </c>
      <c r="M128" s="512" t="s">
        <v>20</v>
      </c>
      <c r="N128" s="543"/>
      <c r="O128" s="1323"/>
      <c r="P128" s="1323"/>
      <c r="Q128" s="1323"/>
      <c r="R128" s="1323"/>
      <c r="S128" s="1323"/>
      <c r="T128" s="1323"/>
      <c r="U128" s="1323"/>
      <c r="V128" s="1323"/>
      <c r="W128" s="1123" t="s">
        <v>596</v>
      </c>
      <c r="X128" s="548"/>
      <c r="Y128" s="548"/>
      <c r="Z128" s="548"/>
      <c r="AA128" s="548"/>
      <c r="AB128" s="548"/>
      <c r="AC128" s="548"/>
      <c r="AD128" s="548"/>
      <c r="AE128" s="548"/>
      <c r="AF128" s="548"/>
      <c r="AG128" s="548"/>
      <c r="AH128" s="548"/>
    </row>
    <row r="129" spans="1:34" s="487" customFormat="1" ht="11.25" hidden="1" customHeight="1">
      <c r="A129" s="1301"/>
      <c r="B129" s="1301"/>
      <c r="C129" s="1301"/>
      <c r="D129" s="1301"/>
      <c r="E129" s="1301">
        <v>1</v>
      </c>
      <c r="F129" s="884"/>
      <c r="G129" s="884"/>
      <c r="H129" s="882">
        <v>1</v>
      </c>
      <c r="I129" s="1301">
        <v>1</v>
      </c>
      <c r="J129" s="884"/>
      <c r="K129" s="889"/>
      <c r="L129" s="556"/>
      <c r="M129" s="518"/>
      <c r="N129" s="544"/>
      <c r="O129" s="594"/>
      <c r="P129" s="594"/>
      <c r="Q129" s="594"/>
      <c r="R129" s="594"/>
      <c r="S129" s="594"/>
      <c r="T129" s="594"/>
      <c r="U129" s="594"/>
      <c r="V129" s="472"/>
      <c r="W129" s="1084"/>
      <c r="X129" s="548"/>
      <c r="Y129" s="548"/>
      <c r="Z129" s="548"/>
      <c r="AA129" s="548"/>
      <c r="AB129" s="548"/>
      <c r="AC129" s="548"/>
      <c r="AD129" s="548"/>
      <c r="AE129" s="548"/>
      <c r="AF129" s="548"/>
      <c r="AG129" s="548"/>
      <c r="AH129" s="548"/>
    </row>
    <row r="130" spans="1:34" s="487" customFormat="1" ht="46.2">
      <c r="A130" s="1301"/>
      <c r="B130" s="1301"/>
      <c r="C130" s="1301"/>
      <c r="D130" s="1301"/>
      <c r="E130" s="1301"/>
      <c r="F130" s="1301">
        <v>1</v>
      </c>
      <c r="G130" s="882"/>
      <c r="H130" s="882"/>
      <c r="I130" s="1301"/>
      <c r="J130" s="1301">
        <v>1</v>
      </c>
      <c r="K130" s="890"/>
      <c r="L130" s="556" t="str">
        <f>mergeValue(A130) &amp;"."&amp; mergeValue(B130)&amp;"."&amp; mergeValue(C130)&amp;"."&amp; mergeValue(D130)&amp;"."&amp;  mergeValue(F130)</f>
        <v>1.1.1.1.1</v>
      </c>
      <c r="M130" s="519" t="s">
        <v>8</v>
      </c>
      <c r="N130" s="544"/>
      <c r="O130" s="1303"/>
      <c r="P130" s="1303"/>
      <c r="Q130" s="1303"/>
      <c r="R130" s="1303"/>
      <c r="S130" s="1303"/>
      <c r="T130" s="1303"/>
      <c r="U130" s="1303"/>
      <c r="V130" s="1303"/>
      <c r="W130" s="1123" t="s">
        <v>715</v>
      </c>
      <c r="X130" s="548"/>
      <c r="Y130" s="552" t="str">
        <f>strCheckUnique(Z130:Z133)</f>
        <v/>
      </c>
      <c r="Z130" s="548"/>
      <c r="AA130" s="552"/>
      <c r="AB130" s="548"/>
      <c r="AC130" s="548"/>
      <c r="AD130" s="548"/>
      <c r="AE130" s="548"/>
      <c r="AF130" s="548"/>
      <c r="AG130" s="548"/>
      <c r="AH130" s="548"/>
    </row>
    <row r="131" spans="1:34" s="487" customFormat="1" ht="99" customHeight="1">
      <c r="A131" s="1301"/>
      <c r="B131" s="1301"/>
      <c r="C131" s="1301"/>
      <c r="D131" s="1301"/>
      <c r="E131" s="1301"/>
      <c r="F131" s="1301"/>
      <c r="G131" s="882">
        <v>1</v>
      </c>
      <c r="H131" s="882"/>
      <c r="I131" s="1301"/>
      <c r="J131" s="1301"/>
      <c r="K131" s="890">
        <v>1</v>
      </c>
      <c r="L131" s="556" t="str">
        <f>mergeValue(A131) &amp;"."&amp; mergeValue(B131)&amp;"."&amp; mergeValue(C131)&amp;"."&amp; mergeValue(D131)&amp;"."&amp; mergeValue(F131)&amp;"."&amp; mergeValue(G131)</f>
        <v>1.1.1.1.1.1</v>
      </c>
      <c r="M131" s="1010"/>
      <c r="N131" s="549"/>
      <c r="O131" s="526"/>
      <c r="P131" s="526"/>
      <c r="Q131" s="1034"/>
      <c r="R131" s="1280"/>
      <c r="S131" s="1282" t="s">
        <v>80</v>
      </c>
      <c r="T131" s="1280"/>
      <c r="U131" s="1282" t="s">
        <v>81</v>
      </c>
      <c r="V131" s="541"/>
      <c r="W131" s="1307" t="s">
        <v>728</v>
      </c>
      <c r="X131" s="548" t="str">
        <f>strCheckDate(O132:V132)</f>
        <v/>
      </c>
      <c r="Y131" s="552"/>
      <c r="Z131" s="552" t="str">
        <f>IF(M131="","",M131 )</f>
        <v/>
      </c>
      <c r="AA131" s="552"/>
      <c r="AB131" s="552"/>
      <c r="AC131" s="552"/>
      <c r="AD131" s="548"/>
      <c r="AE131" s="548"/>
      <c r="AF131" s="548"/>
      <c r="AG131" s="548"/>
      <c r="AH131" s="548"/>
    </row>
    <row r="132" spans="1:34" s="487" customFormat="1" ht="0.2" customHeight="1">
      <c r="A132" s="1301"/>
      <c r="B132" s="1301"/>
      <c r="C132" s="1301"/>
      <c r="D132" s="1301"/>
      <c r="E132" s="1301"/>
      <c r="F132" s="1301"/>
      <c r="G132" s="882"/>
      <c r="H132" s="882"/>
      <c r="I132" s="1301"/>
      <c r="J132" s="1301"/>
      <c r="K132" s="890"/>
      <c r="L132" s="563"/>
      <c r="M132" s="609"/>
      <c r="N132" s="549"/>
      <c r="O132" s="526"/>
      <c r="P132" s="526"/>
      <c r="Q132" s="547" t="str">
        <f>R131 &amp; "-" &amp; T131</f>
        <v>-</v>
      </c>
      <c r="R132" s="1281"/>
      <c r="S132" s="1282"/>
      <c r="T132" s="1281"/>
      <c r="U132" s="1282"/>
      <c r="V132" s="541"/>
      <c r="W132" s="1308"/>
      <c r="X132" s="548"/>
      <c r="Y132" s="548"/>
      <c r="Z132" s="548"/>
      <c r="AA132" s="548"/>
      <c r="AB132" s="548"/>
      <c r="AC132" s="548"/>
      <c r="AD132" s="548"/>
      <c r="AE132" s="548"/>
      <c r="AF132" s="548"/>
      <c r="AG132" s="548"/>
      <c r="AH132" s="548"/>
    </row>
    <row r="133" spans="1:34" s="486" customFormat="1" ht="14.95" customHeight="1">
      <c r="A133" s="1301"/>
      <c r="B133" s="1301"/>
      <c r="C133" s="1301"/>
      <c r="D133" s="1301"/>
      <c r="E133" s="1301"/>
      <c r="F133" s="1301"/>
      <c r="G133" s="884"/>
      <c r="H133" s="882"/>
      <c r="I133" s="1301"/>
      <c r="J133" s="1301"/>
      <c r="K133" s="889"/>
      <c r="L133" s="502"/>
      <c r="M133" s="520" t="s">
        <v>23</v>
      </c>
      <c r="N133" s="515"/>
      <c r="O133" s="509"/>
      <c r="P133" s="509"/>
      <c r="Q133" s="509"/>
      <c r="R133" s="536"/>
      <c r="S133" s="528"/>
      <c r="T133" s="527"/>
      <c r="U133" s="515"/>
      <c r="V133" s="524"/>
      <c r="W133" s="1309"/>
      <c r="X133" s="550"/>
      <c r="Y133" s="550"/>
      <c r="Z133" s="550"/>
      <c r="AA133" s="550"/>
      <c r="AB133" s="550"/>
      <c r="AC133" s="550"/>
      <c r="AD133" s="550"/>
      <c r="AE133" s="550"/>
      <c r="AF133" s="550"/>
      <c r="AG133" s="550"/>
      <c r="AH133" s="550"/>
    </row>
    <row r="134" spans="1:34" s="486" customFormat="1" ht="14.95" customHeight="1">
      <c r="A134" s="1301"/>
      <c r="B134" s="1301"/>
      <c r="C134" s="1301"/>
      <c r="D134" s="1301"/>
      <c r="E134" s="1301"/>
      <c r="F134" s="884"/>
      <c r="G134" s="884"/>
      <c r="H134" s="882"/>
      <c r="I134" s="1301"/>
      <c r="J134" s="884"/>
      <c r="K134" s="889"/>
      <c r="L134" s="502"/>
      <c r="M134" s="515" t="s">
        <v>9</v>
      </c>
      <c r="N134" s="514"/>
      <c r="O134" s="509"/>
      <c r="P134" s="509"/>
      <c r="Q134" s="509"/>
      <c r="R134" s="536"/>
      <c r="S134" s="528"/>
      <c r="T134" s="527"/>
      <c r="U134" s="514"/>
      <c r="V134" s="528"/>
      <c r="W134" s="524"/>
      <c r="X134" s="550"/>
      <c r="Y134" s="550"/>
      <c r="Z134" s="550"/>
      <c r="AA134" s="550"/>
      <c r="AB134" s="550"/>
      <c r="AC134" s="550"/>
      <c r="AD134" s="550"/>
      <c r="AE134" s="550"/>
      <c r="AF134" s="550"/>
      <c r="AG134" s="550"/>
      <c r="AH134" s="550"/>
    </row>
    <row r="135" spans="1:34" s="486" customFormat="1" ht="0.2" customHeight="1">
      <c r="A135" s="1301"/>
      <c r="B135" s="1301"/>
      <c r="C135" s="1301"/>
      <c r="D135" s="1301"/>
      <c r="E135" s="888"/>
      <c r="F135" s="884"/>
      <c r="G135" s="884"/>
      <c r="H135" s="884"/>
      <c r="I135" s="880"/>
      <c r="J135" s="877"/>
      <c r="K135" s="887"/>
      <c r="L135" s="502"/>
      <c r="M135" s="515"/>
      <c r="N135" s="513"/>
      <c r="O135" s="509"/>
      <c r="P135" s="509"/>
      <c r="Q135" s="509"/>
      <c r="R135" s="536"/>
      <c r="S135" s="528"/>
      <c r="T135" s="527"/>
      <c r="U135" s="513"/>
      <c r="V135" s="528"/>
      <c r="W135" s="524"/>
      <c r="X135" s="550"/>
      <c r="Y135" s="550"/>
      <c r="Z135" s="550"/>
      <c r="AA135" s="550"/>
      <c r="AB135" s="550"/>
      <c r="AC135" s="550"/>
      <c r="AD135" s="550"/>
      <c r="AE135" s="550"/>
      <c r="AF135" s="550"/>
      <c r="AG135" s="550"/>
      <c r="AH135" s="550"/>
    </row>
    <row r="136" spans="1:34" s="486" customFormat="1" ht="14.95" customHeight="1">
      <c r="A136" s="1301"/>
      <c r="B136" s="1301"/>
      <c r="C136" s="1301"/>
      <c r="D136" s="888"/>
      <c r="E136" s="888"/>
      <c r="F136" s="884"/>
      <c r="G136" s="884"/>
      <c r="H136" s="884"/>
      <c r="I136" s="880"/>
      <c r="J136" s="877"/>
      <c r="K136" s="887"/>
      <c r="L136" s="502"/>
      <c r="M136" s="514" t="s">
        <v>15</v>
      </c>
      <c r="N136" s="513"/>
      <c r="O136" s="509"/>
      <c r="P136" s="509"/>
      <c r="Q136" s="509"/>
      <c r="R136" s="536"/>
      <c r="S136" s="528"/>
      <c r="T136" s="527"/>
      <c r="U136" s="513"/>
      <c r="V136" s="528"/>
      <c r="W136" s="524"/>
      <c r="X136" s="550"/>
      <c r="Y136" s="550"/>
      <c r="Z136" s="550"/>
      <c r="AA136" s="550"/>
      <c r="AB136" s="550"/>
      <c r="AC136" s="550"/>
      <c r="AD136" s="550"/>
      <c r="AE136" s="550"/>
      <c r="AF136" s="550"/>
      <c r="AG136" s="550"/>
      <c r="AH136" s="550"/>
    </row>
    <row r="137" spans="1:34" s="486" customFormat="1" ht="14.95" customHeight="1">
      <c r="A137" s="1301"/>
      <c r="B137" s="1301"/>
      <c r="C137" s="888"/>
      <c r="D137" s="888"/>
      <c r="E137" s="888"/>
      <c r="F137" s="888"/>
      <c r="G137" s="893"/>
      <c r="H137" s="880"/>
      <c r="I137" s="891"/>
      <c r="J137" s="877"/>
      <c r="K137" s="892"/>
      <c r="L137" s="502"/>
      <c r="M137" s="513" t="s">
        <v>16</v>
      </c>
      <c r="N137" s="513"/>
      <c r="O137" s="509"/>
      <c r="P137" s="509"/>
      <c r="Q137" s="509"/>
      <c r="R137" s="536"/>
      <c r="S137" s="528"/>
      <c r="T137" s="527"/>
      <c r="U137" s="513"/>
      <c r="V137" s="528"/>
      <c r="W137" s="524"/>
      <c r="X137" s="550"/>
      <c r="Y137" s="550"/>
      <c r="Z137" s="550"/>
      <c r="AA137" s="550"/>
      <c r="AB137" s="550"/>
      <c r="AC137" s="550"/>
      <c r="AD137" s="550"/>
      <c r="AE137" s="550"/>
      <c r="AF137" s="550"/>
      <c r="AG137" s="550"/>
      <c r="AH137" s="550"/>
    </row>
    <row r="138" spans="1:34" s="486" customFormat="1" ht="14.95" customHeight="1">
      <c r="A138" s="1301"/>
      <c r="B138" s="888"/>
      <c r="C138" s="888"/>
      <c r="D138" s="888"/>
      <c r="E138" s="888"/>
      <c r="F138" s="888"/>
      <c r="G138" s="893"/>
      <c r="H138" s="880"/>
      <c r="I138" s="880"/>
      <c r="J138" s="877"/>
      <c r="K138" s="887"/>
      <c r="L138" s="502"/>
      <c r="M138" s="522" t="s">
        <v>17</v>
      </c>
      <c r="N138" s="513"/>
      <c r="O138" s="509"/>
      <c r="P138" s="509"/>
      <c r="Q138" s="509"/>
      <c r="R138" s="536"/>
      <c r="S138" s="528"/>
      <c r="T138" s="527"/>
      <c r="U138" s="513"/>
      <c r="V138" s="528"/>
      <c r="W138" s="524"/>
      <c r="X138" s="550"/>
      <c r="Y138" s="550"/>
      <c r="Z138" s="550"/>
      <c r="AA138" s="550"/>
      <c r="AB138" s="550"/>
      <c r="AC138" s="550"/>
      <c r="AD138" s="550"/>
      <c r="AE138" s="550"/>
      <c r="AF138" s="550"/>
      <c r="AG138" s="550"/>
      <c r="AH138" s="550"/>
    </row>
    <row r="139" spans="1:34" s="486" customFormat="1" ht="14.95" customHeight="1">
      <c r="A139" s="876"/>
      <c r="B139" s="876"/>
      <c r="C139" s="876"/>
      <c r="D139" s="876"/>
      <c r="E139" s="876"/>
      <c r="F139" s="876"/>
      <c r="G139" s="876"/>
      <c r="H139" s="876"/>
      <c r="I139" s="876"/>
      <c r="J139" s="876"/>
      <c r="K139" s="876"/>
      <c r="L139" s="456"/>
      <c r="M139" s="529" t="s">
        <v>303</v>
      </c>
      <c r="N139" s="513"/>
      <c r="O139" s="509"/>
      <c r="P139" s="509"/>
      <c r="Q139" s="509"/>
      <c r="R139" s="536"/>
      <c r="S139" s="528"/>
      <c r="T139" s="527"/>
      <c r="U139" s="513"/>
      <c r="V139" s="528"/>
      <c r="W139" s="524"/>
      <c r="X139" s="550"/>
      <c r="Y139" s="550"/>
      <c r="Z139" s="550"/>
      <c r="AA139" s="550"/>
      <c r="AB139" s="550"/>
      <c r="AC139" s="550"/>
      <c r="AD139" s="550"/>
      <c r="AE139" s="550"/>
      <c r="AF139" s="550"/>
      <c r="AG139" s="550"/>
      <c r="AH139" s="550"/>
    </row>
    <row r="140" spans="1:34" ht="17.149999999999999" customHeight="1">
      <c r="X140" s="192"/>
      <c r="Y140" s="192"/>
      <c r="Z140" s="192"/>
      <c r="AA140" s="192"/>
      <c r="AB140" s="192"/>
      <c r="AC140" s="192"/>
      <c r="AD140" s="192"/>
      <c r="AE140" s="192"/>
      <c r="AF140" s="192"/>
      <c r="AG140" s="192"/>
      <c r="AH140" s="192"/>
    </row>
    <row r="141" spans="1:34" s="34" customFormat="1" ht="17.149999999999999" customHeight="1">
      <c r="G141" s="34" t="s">
        <v>11</v>
      </c>
      <c r="I141" s="34" t="s">
        <v>177</v>
      </c>
      <c r="V141" s="148"/>
      <c r="X141" s="205"/>
      <c r="Y141" s="205"/>
      <c r="Z141" s="205"/>
      <c r="AA141" s="205"/>
      <c r="AB141" s="205"/>
      <c r="AC141" s="205"/>
      <c r="AD141" s="205"/>
      <c r="AE141" s="205"/>
      <c r="AF141" s="205"/>
      <c r="AG141" s="205"/>
      <c r="AH141" s="205"/>
    </row>
    <row r="142" spans="1:34" ht="17.149999999999999" customHeight="1">
      <c r="T142" s="113"/>
      <c r="U142" s="40"/>
      <c r="X142" s="192"/>
      <c r="Y142" s="192"/>
      <c r="Z142" s="192"/>
      <c r="AA142" s="192"/>
      <c r="AB142" s="192"/>
      <c r="AC142" s="192"/>
      <c r="AD142" s="192"/>
      <c r="AE142" s="192"/>
      <c r="AF142" s="192"/>
      <c r="AG142" s="192"/>
      <c r="AH142" s="192"/>
    </row>
    <row r="143" spans="1:34" s="487" customFormat="1" ht="23.1">
      <c r="A143" s="1301">
        <v>1</v>
      </c>
      <c r="B143" s="900"/>
      <c r="C143" s="900"/>
      <c r="D143" s="900"/>
      <c r="E143" s="901"/>
      <c r="F143" s="902"/>
      <c r="G143" s="902"/>
      <c r="H143" s="902"/>
      <c r="I143" s="903"/>
      <c r="J143" s="898"/>
      <c r="K143" s="905"/>
      <c r="L143" s="556">
        <f>mergeValue(A143)</f>
        <v>1</v>
      </c>
      <c r="M143" s="604" t="s">
        <v>18</v>
      </c>
      <c r="N143" s="543"/>
      <c r="O143" s="1323"/>
      <c r="P143" s="1323"/>
      <c r="Q143" s="1323"/>
      <c r="R143" s="1323"/>
      <c r="S143" s="1323"/>
      <c r="T143" s="1323"/>
      <c r="U143" s="1323"/>
      <c r="V143" s="1323"/>
      <c r="W143" s="1123" t="s">
        <v>713</v>
      </c>
      <c r="X143" s="548"/>
      <c r="Y143" s="548"/>
      <c r="Z143" s="548"/>
      <c r="AA143" s="548"/>
      <c r="AB143" s="548"/>
      <c r="AC143" s="548"/>
      <c r="AD143" s="548"/>
      <c r="AE143" s="548"/>
      <c r="AF143" s="548"/>
      <c r="AG143" s="548"/>
      <c r="AH143" s="548"/>
    </row>
    <row r="144" spans="1:34" s="487" customFormat="1" ht="23.1">
      <c r="A144" s="1301"/>
      <c r="B144" s="1301">
        <v>1</v>
      </c>
      <c r="C144" s="900"/>
      <c r="D144" s="900"/>
      <c r="E144" s="902"/>
      <c r="F144" s="902"/>
      <c r="G144" s="902"/>
      <c r="H144" s="902"/>
      <c r="I144" s="897"/>
      <c r="J144" s="896"/>
      <c r="K144" s="899"/>
      <c r="L144" s="556" t="str">
        <f>mergeValue(A144) &amp;"."&amp; mergeValue(B144)</f>
        <v>1.1</v>
      </c>
      <c r="M144" s="510" t="s">
        <v>14</v>
      </c>
      <c r="N144" s="543"/>
      <c r="O144" s="1323"/>
      <c r="P144" s="1323"/>
      <c r="Q144" s="1323"/>
      <c r="R144" s="1323"/>
      <c r="S144" s="1323"/>
      <c r="T144" s="1323"/>
      <c r="U144" s="1323"/>
      <c r="V144" s="1323"/>
      <c r="W144" s="1123" t="s">
        <v>454</v>
      </c>
      <c r="X144" s="548"/>
      <c r="Y144" s="548"/>
      <c r="Z144" s="548"/>
      <c r="AA144" s="548"/>
      <c r="AB144" s="548"/>
      <c r="AC144" s="548"/>
      <c r="AD144" s="548"/>
      <c r="AE144" s="548"/>
      <c r="AF144" s="548"/>
      <c r="AG144" s="548"/>
      <c r="AH144" s="548"/>
    </row>
    <row r="145" spans="1:35" s="487" customFormat="1" ht="23.1">
      <c r="A145" s="1301"/>
      <c r="B145" s="1301"/>
      <c r="C145" s="1301">
        <v>1</v>
      </c>
      <c r="D145" s="900"/>
      <c r="E145" s="902"/>
      <c r="F145" s="902"/>
      <c r="G145" s="902"/>
      <c r="H145" s="902"/>
      <c r="I145" s="904"/>
      <c r="J145" s="896"/>
      <c r="K145" s="899"/>
      <c r="L145" s="556" t="str">
        <f>mergeValue(A145) &amp;"."&amp; mergeValue(B145)&amp;"."&amp; mergeValue(C145)</f>
        <v>1.1.1</v>
      </c>
      <c r="M145" s="511" t="s">
        <v>6</v>
      </c>
      <c r="N145" s="543"/>
      <c r="O145" s="1323"/>
      <c r="P145" s="1323"/>
      <c r="Q145" s="1323"/>
      <c r="R145" s="1323"/>
      <c r="S145" s="1323"/>
      <c r="T145" s="1323"/>
      <c r="U145" s="1323"/>
      <c r="V145" s="1323"/>
      <c r="W145" s="1123" t="s">
        <v>595</v>
      </c>
      <c r="X145" s="548"/>
      <c r="Y145" s="548"/>
      <c r="Z145" s="548"/>
      <c r="AA145" s="548"/>
      <c r="AB145" s="548"/>
      <c r="AC145" s="548"/>
      <c r="AD145" s="548"/>
      <c r="AE145" s="548"/>
      <c r="AF145" s="548"/>
      <c r="AG145" s="548"/>
      <c r="AH145" s="548"/>
    </row>
    <row r="146" spans="1:35" s="487" customFormat="1" ht="23.1">
      <c r="A146" s="1301"/>
      <c r="B146" s="1301"/>
      <c r="C146" s="1301"/>
      <c r="D146" s="1301">
        <v>1</v>
      </c>
      <c r="E146" s="902"/>
      <c r="F146" s="902"/>
      <c r="G146" s="902"/>
      <c r="H146" s="902"/>
      <c r="I146" s="904"/>
      <c r="J146" s="896"/>
      <c r="K146" s="899"/>
      <c r="L146" s="556" t="str">
        <f>mergeValue(A146) &amp;"."&amp; mergeValue(B146)&amp;"."&amp; mergeValue(C146)&amp;"."&amp; mergeValue(D146)</f>
        <v>1.1.1.1</v>
      </c>
      <c r="M146" s="512" t="s">
        <v>20</v>
      </c>
      <c r="N146" s="543"/>
      <c r="O146" s="1323"/>
      <c r="P146" s="1323"/>
      <c r="Q146" s="1323"/>
      <c r="R146" s="1323"/>
      <c r="S146" s="1323"/>
      <c r="T146" s="1323"/>
      <c r="U146" s="1323"/>
      <c r="V146" s="1323"/>
      <c r="W146" s="1123" t="s">
        <v>596</v>
      </c>
      <c r="X146" s="548"/>
      <c r="Y146" s="548"/>
      <c r="Z146" s="548"/>
      <c r="AA146" s="548"/>
      <c r="AB146" s="548"/>
      <c r="AC146" s="548"/>
      <c r="AD146" s="548"/>
      <c r="AE146" s="548"/>
      <c r="AF146" s="548"/>
      <c r="AG146" s="548"/>
      <c r="AH146" s="548"/>
    </row>
    <row r="147" spans="1:35" s="487" customFormat="1" ht="11.25" hidden="1" customHeight="1">
      <c r="A147" s="1301"/>
      <c r="B147" s="1301"/>
      <c r="C147" s="1301"/>
      <c r="D147" s="1301"/>
      <c r="E147" s="1301">
        <v>1</v>
      </c>
      <c r="F147" s="902"/>
      <c r="G147" s="902"/>
      <c r="H147" s="900">
        <v>1</v>
      </c>
      <c r="I147" s="1301">
        <v>1</v>
      </c>
      <c r="J147" s="902"/>
      <c r="K147" s="907"/>
      <c r="L147" s="556"/>
      <c r="M147" s="518"/>
      <c r="N147" s="544"/>
      <c r="O147" s="594"/>
      <c r="P147" s="594"/>
      <c r="Q147" s="594"/>
      <c r="R147" s="594"/>
      <c r="S147" s="594"/>
      <c r="T147" s="594"/>
      <c r="U147" s="594"/>
      <c r="V147" s="472"/>
      <c r="W147" s="1084"/>
      <c r="X147" s="548"/>
      <c r="Y147" s="548"/>
      <c r="Z147" s="548"/>
      <c r="AA147" s="548"/>
      <c r="AB147" s="548"/>
      <c r="AC147" s="548"/>
      <c r="AD147" s="548"/>
      <c r="AE147" s="548"/>
      <c r="AF147" s="548"/>
      <c r="AG147" s="548"/>
      <c r="AH147" s="548"/>
    </row>
    <row r="148" spans="1:35" s="487" customFormat="1" ht="46.2">
      <c r="A148" s="1301"/>
      <c r="B148" s="1301"/>
      <c r="C148" s="1301"/>
      <c r="D148" s="1301"/>
      <c r="E148" s="1301"/>
      <c r="F148" s="1301">
        <v>1</v>
      </c>
      <c r="G148" s="900"/>
      <c r="H148" s="900"/>
      <c r="I148" s="1301"/>
      <c r="J148" s="1301">
        <v>1</v>
      </c>
      <c r="K148" s="908"/>
      <c r="L148" s="556" t="str">
        <f>mergeValue(A148) &amp;"."&amp; mergeValue(B148)&amp;"."&amp; mergeValue(C148)&amp;"."&amp; mergeValue(D148)&amp;"."&amp;  mergeValue(F148)</f>
        <v>1.1.1.1.1</v>
      </c>
      <c r="M148" s="519" t="s">
        <v>8</v>
      </c>
      <c r="N148" s="544"/>
      <c r="O148" s="1303"/>
      <c r="P148" s="1303"/>
      <c r="Q148" s="1303"/>
      <c r="R148" s="1303"/>
      <c r="S148" s="1303"/>
      <c r="T148" s="1303"/>
      <c r="U148" s="1303"/>
      <c r="V148" s="1303"/>
      <c r="W148" s="1123" t="s">
        <v>715</v>
      </c>
      <c r="X148" s="548"/>
      <c r="Y148" s="552" t="str">
        <f>strCheckUnique(Z148:Z151)</f>
        <v/>
      </c>
      <c r="Z148" s="548"/>
      <c r="AA148" s="552"/>
      <c r="AB148" s="548"/>
      <c r="AC148" s="548"/>
      <c r="AD148" s="548"/>
      <c r="AE148" s="548"/>
      <c r="AF148" s="548"/>
      <c r="AG148" s="548"/>
      <c r="AH148" s="548"/>
    </row>
    <row r="149" spans="1:35" s="487" customFormat="1" ht="99" customHeight="1">
      <c r="A149" s="1301"/>
      <c r="B149" s="1301"/>
      <c r="C149" s="1301"/>
      <c r="D149" s="1301"/>
      <c r="E149" s="1301"/>
      <c r="F149" s="1301"/>
      <c r="G149" s="900">
        <v>1</v>
      </c>
      <c r="H149" s="900"/>
      <c r="I149" s="1301"/>
      <c r="J149" s="1301"/>
      <c r="K149" s="908">
        <v>1</v>
      </c>
      <c r="L149" s="556" t="str">
        <f>mergeValue(A149) &amp;"."&amp; mergeValue(B149)&amp;"."&amp; mergeValue(C149)&amp;"."&amp; mergeValue(D149)&amp;"."&amp; mergeValue(F149)&amp;"."&amp; mergeValue(G149)</f>
        <v>1.1.1.1.1.1</v>
      </c>
      <c r="M149" s="1010"/>
      <c r="N149" s="549"/>
      <c r="O149" s="526"/>
      <c r="P149" s="526"/>
      <c r="Q149" s="1034"/>
      <c r="R149" s="1280"/>
      <c r="S149" s="1282" t="s">
        <v>80</v>
      </c>
      <c r="T149" s="1280"/>
      <c r="U149" s="1282" t="s">
        <v>81</v>
      </c>
      <c r="V149" s="541"/>
      <c r="W149" s="1307" t="s">
        <v>728</v>
      </c>
      <c r="X149" s="548" t="str">
        <f>strCheckDate(O150:V150)</f>
        <v/>
      </c>
      <c r="Y149" s="552"/>
      <c r="Z149" s="552" t="str">
        <f>IF(M149="","",M149 )</f>
        <v/>
      </c>
      <c r="AA149" s="552"/>
      <c r="AB149" s="552"/>
      <c r="AC149" s="552"/>
      <c r="AD149" s="548"/>
      <c r="AE149" s="548"/>
      <c r="AF149" s="548"/>
      <c r="AG149" s="548"/>
      <c r="AH149" s="548"/>
    </row>
    <row r="150" spans="1:35" s="487" customFormat="1" ht="0.2" customHeight="1">
      <c r="A150" s="1301"/>
      <c r="B150" s="1301"/>
      <c r="C150" s="1301"/>
      <c r="D150" s="1301"/>
      <c r="E150" s="1301"/>
      <c r="F150" s="1301"/>
      <c r="G150" s="900"/>
      <c r="H150" s="900"/>
      <c r="I150" s="1301"/>
      <c r="J150" s="1301"/>
      <c r="K150" s="908"/>
      <c r="L150" s="563"/>
      <c r="M150" s="609"/>
      <c r="N150" s="549"/>
      <c r="O150" s="526"/>
      <c r="P150" s="526"/>
      <c r="Q150" s="547" t="str">
        <f>R149 &amp; "-" &amp; T149</f>
        <v>-</v>
      </c>
      <c r="R150" s="1281"/>
      <c r="S150" s="1282"/>
      <c r="T150" s="1281"/>
      <c r="U150" s="1282"/>
      <c r="V150" s="541"/>
      <c r="W150" s="1308"/>
      <c r="X150" s="548"/>
      <c r="Y150" s="548"/>
      <c r="Z150" s="548"/>
      <c r="AA150" s="548"/>
      <c r="AB150" s="548"/>
      <c r="AC150" s="548"/>
      <c r="AD150" s="548"/>
      <c r="AE150" s="548"/>
      <c r="AF150" s="548"/>
      <c r="AG150" s="548"/>
      <c r="AH150" s="548"/>
    </row>
    <row r="151" spans="1:35" s="486" customFormat="1" ht="14.95" customHeight="1">
      <c r="A151" s="1301"/>
      <c r="B151" s="1301"/>
      <c r="C151" s="1301"/>
      <c r="D151" s="1301"/>
      <c r="E151" s="1301"/>
      <c r="F151" s="1301"/>
      <c r="G151" s="902"/>
      <c r="H151" s="900"/>
      <c r="I151" s="1301"/>
      <c r="J151" s="1301"/>
      <c r="K151" s="907"/>
      <c r="L151" s="502"/>
      <c r="M151" s="520" t="s">
        <v>23</v>
      </c>
      <c r="N151" s="515"/>
      <c r="O151" s="509"/>
      <c r="P151" s="509"/>
      <c r="Q151" s="509"/>
      <c r="R151" s="536"/>
      <c r="S151" s="528"/>
      <c r="T151" s="527"/>
      <c r="U151" s="515"/>
      <c r="V151" s="524"/>
      <c r="W151" s="1309"/>
      <c r="X151" s="550"/>
      <c r="Y151" s="550"/>
      <c r="Z151" s="550"/>
      <c r="AA151" s="550"/>
      <c r="AB151" s="550"/>
      <c r="AC151" s="550"/>
      <c r="AD151" s="550"/>
      <c r="AE151" s="550"/>
      <c r="AF151" s="550"/>
      <c r="AG151" s="550"/>
      <c r="AH151" s="550"/>
    </row>
    <row r="152" spans="1:35" s="486" customFormat="1" ht="14.95" customHeight="1">
      <c r="A152" s="1301"/>
      <c r="B152" s="1301"/>
      <c r="C152" s="1301"/>
      <c r="D152" s="1301"/>
      <c r="E152" s="1301"/>
      <c r="F152" s="902"/>
      <c r="G152" s="902"/>
      <c r="H152" s="900"/>
      <c r="I152" s="1301"/>
      <c r="J152" s="902"/>
      <c r="K152" s="907"/>
      <c r="L152" s="502"/>
      <c r="M152" s="515" t="s">
        <v>9</v>
      </c>
      <c r="N152" s="514"/>
      <c r="O152" s="509"/>
      <c r="P152" s="509"/>
      <c r="Q152" s="509"/>
      <c r="R152" s="536"/>
      <c r="S152" s="528"/>
      <c r="T152" s="527"/>
      <c r="U152" s="514"/>
      <c r="V152" s="528"/>
      <c r="W152" s="524"/>
      <c r="X152" s="550"/>
      <c r="Y152" s="550"/>
      <c r="Z152" s="550"/>
      <c r="AA152" s="550"/>
      <c r="AB152" s="550"/>
      <c r="AC152" s="550"/>
      <c r="AD152" s="550"/>
      <c r="AE152" s="550"/>
      <c r="AF152" s="550"/>
      <c r="AG152" s="550"/>
      <c r="AH152" s="550"/>
    </row>
    <row r="153" spans="1:35" s="486" customFormat="1" ht="14.95" hidden="1" customHeight="1">
      <c r="A153" s="1301"/>
      <c r="B153" s="1301"/>
      <c r="C153" s="1301"/>
      <c r="D153" s="1301"/>
      <c r="E153" s="906"/>
      <c r="F153" s="902"/>
      <c r="G153" s="902"/>
      <c r="H153" s="902"/>
      <c r="I153" s="898"/>
      <c r="J153" s="895"/>
      <c r="K153" s="905"/>
      <c r="L153" s="502"/>
      <c r="M153" s="515"/>
      <c r="N153" s="515"/>
      <c r="O153" s="515"/>
      <c r="P153" s="515"/>
      <c r="Q153" s="515"/>
      <c r="R153" s="515"/>
      <c r="S153" s="515"/>
      <c r="T153" s="515"/>
      <c r="U153" s="515"/>
      <c r="V153" s="528"/>
      <c r="W153" s="524"/>
      <c r="X153" s="550"/>
      <c r="Y153" s="550"/>
      <c r="Z153" s="550"/>
      <c r="AA153" s="550"/>
      <c r="AB153" s="550"/>
      <c r="AC153" s="550"/>
      <c r="AD153" s="550"/>
      <c r="AE153" s="550"/>
      <c r="AF153" s="550"/>
      <c r="AG153" s="550"/>
      <c r="AH153" s="550"/>
      <c r="AI153" s="550"/>
    </row>
    <row r="154" spans="1:35" s="486" customFormat="1" ht="14.95" customHeight="1">
      <c r="A154" s="1301"/>
      <c r="B154" s="1301"/>
      <c r="C154" s="1301"/>
      <c r="D154" s="906"/>
      <c r="E154" s="906"/>
      <c r="F154" s="902"/>
      <c r="G154" s="902"/>
      <c r="H154" s="902"/>
      <c r="I154" s="898"/>
      <c r="J154" s="895"/>
      <c r="K154" s="905"/>
      <c r="L154" s="502"/>
      <c r="M154" s="514" t="s">
        <v>15</v>
      </c>
      <c r="N154" s="513"/>
      <c r="O154" s="509"/>
      <c r="P154" s="509"/>
      <c r="Q154" s="509"/>
      <c r="R154" s="536"/>
      <c r="S154" s="528"/>
      <c r="T154" s="527"/>
      <c r="U154" s="513"/>
      <c r="V154" s="528"/>
      <c r="W154" s="524"/>
      <c r="X154" s="550"/>
      <c r="Y154" s="550"/>
      <c r="Z154" s="550"/>
      <c r="AA154" s="550"/>
      <c r="AB154" s="550"/>
      <c r="AC154" s="550"/>
      <c r="AD154" s="550"/>
      <c r="AE154" s="550"/>
      <c r="AF154" s="550"/>
      <c r="AG154" s="550"/>
      <c r="AH154" s="550"/>
    </row>
    <row r="155" spans="1:35" s="486" customFormat="1" ht="14.95" customHeight="1">
      <c r="A155" s="1301"/>
      <c r="B155" s="1301"/>
      <c r="C155" s="906"/>
      <c r="D155" s="906"/>
      <c r="E155" s="906"/>
      <c r="F155" s="906"/>
      <c r="G155" s="911"/>
      <c r="H155" s="898"/>
      <c r="I155" s="909"/>
      <c r="J155" s="895"/>
      <c r="K155" s="910"/>
      <c r="L155" s="502"/>
      <c r="M155" s="513" t="s">
        <v>16</v>
      </c>
      <c r="N155" s="513"/>
      <c r="O155" s="509"/>
      <c r="P155" s="509"/>
      <c r="Q155" s="509"/>
      <c r="R155" s="536"/>
      <c r="S155" s="528"/>
      <c r="T155" s="527"/>
      <c r="U155" s="513"/>
      <c r="V155" s="528"/>
      <c r="W155" s="524"/>
      <c r="X155" s="550"/>
      <c r="Y155" s="550"/>
      <c r="Z155" s="550"/>
      <c r="AA155" s="550"/>
      <c r="AB155" s="550"/>
      <c r="AC155" s="550"/>
      <c r="AD155" s="550"/>
      <c r="AE155" s="550"/>
      <c r="AF155" s="550"/>
      <c r="AG155" s="550"/>
      <c r="AH155" s="550"/>
    </row>
    <row r="156" spans="1:35" s="486" customFormat="1" ht="14.95" customHeight="1">
      <c r="A156" s="1301"/>
      <c r="B156" s="906"/>
      <c r="C156" s="906"/>
      <c r="D156" s="906"/>
      <c r="E156" s="906"/>
      <c r="F156" s="906"/>
      <c r="G156" s="911"/>
      <c r="H156" s="898"/>
      <c r="I156" s="898"/>
      <c r="J156" s="895"/>
      <c r="K156" s="905"/>
      <c r="L156" s="502"/>
      <c r="M156" s="522" t="s">
        <v>17</v>
      </c>
      <c r="N156" s="513"/>
      <c r="O156" s="509"/>
      <c r="P156" s="509"/>
      <c r="Q156" s="509"/>
      <c r="R156" s="536"/>
      <c r="S156" s="528"/>
      <c r="T156" s="527"/>
      <c r="U156" s="513"/>
      <c r="V156" s="528"/>
      <c r="W156" s="524"/>
      <c r="X156" s="550"/>
      <c r="Y156" s="550"/>
      <c r="Z156" s="550"/>
      <c r="AA156" s="550"/>
      <c r="AB156" s="550"/>
      <c r="AC156" s="550"/>
      <c r="AD156" s="550"/>
      <c r="AE156" s="550"/>
      <c r="AF156" s="550"/>
      <c r="AG156" s="550"/>
      <c r="AH156" s="550"/>
    </row>
    <row r="157" spans="1:35" s="486" customFormat="1" ht="14.95" customHeight="1">
      <c r="A157" s="894"/>
      <c r="B157" s="894"/>
      <c r="C157" s="894"/>
      <c r="D157" s="894"/>
      <c r="E157" s="894"/>
      <c r="F157" s="894"/>
      <c r="G157" s="894"/>
      <c r="H157" s="894"/>
      <c r="I157" s="894"/>
      <c r="J157" s="894"/>
      <c r="K157" s="894"/>
      <c r="L157" s="502"/>
      <c r="M157" s="529" t="s">
        <v>303</v>
      </c>
      <c r="N157" s="513"/>
      <c r="O157" s="509"/>
      <c r="P157" s="509"/>
      <c r="Q157" s="509"/>
      <c r="R157" s="536"/>
      <c r="S157" s="528"/>
      <c r="T157" s="527"/>
      <c r="U157" s="513"/>
      <c r="V157" s="528"/>
      <c r="W157" s="524"/>
      <c r="X157" s="550"/>
      <c r="Y157" s="550"/>
      <c r="Z157" s="550"/>
      <c r="AA157" s="550"/>
      <c r="AB157" s="550"/>
      <c r="AC157" s="550"/>
      <c r="AD157" s="550"/>
      <c r="AE157" s="550"/>
      <c r="AF157" s="550"/>
      <c r="AG157" s="550"/>
      <c r="AH157" s="550"/>
    </row>
    <row r="158" spans="1:35" ht="17.149999999999999" customHeight="1">
      <c r="X158" s="192"/>
      <c r="Y158" s="192"/>
      <c r="Z158" s="192"/>
      <c r="AA158" s="192"/>
      <c r="AB158" s="192"/>
      <c r="AC158" s="192"/>
      <c r="AD158" s="192"/>
      <c r="AE158" s="192"/>
      <c r="AF158" s="192"/>
      <c r="AG158" s="192"/>
      <c r="AH158" s="192"/>
    </row>
    <row r="159" spans="1:35" s="34" customFormat="1" ht="17.149999999999999" customHeight="1">
      <c r="G159" s="34" t="s">
        <v>11</v>
      </c>
      <c r="I159" s="34" t="s">
        <v>178</v>
      </c>
      <c r="V159" s="148"/>
      <c r="X159" s="205"/>
      <c r="Y159" s="205"/>
      <c r="Z159" s="205"/>
      <c r="AA159" s="205"/>
      <c r="AB159" s="205"/>
      <c r="AC159" s="205"/>
      <c r="AD159" s="205"/>
      <c r="AE159" s="205"/>
      <c r="AF159" s="205"/>
      <c r="AG159" s="205"/>
      <c r="AH159" s="205"/>
    </row>
    <row r="160" spans="1:35" ht="17.149999999999999" customHeight="1">
      <c r="T160" s="113"/>
      <c r="U160" s="40"/>
      <c r="X160" s="192"/>
      <c r="Y160" s="192"/>
      <c r="Z160" s="192"/>
      <c r="AA160" s="192"/>
      <c r="AB160" s="192"/>
      <c r="AC160" s="192"/>
      <c r="AD160" s="192"/>
      <c r="AE160" s="192"/>
      <c r="AF160" s="192"/>
      <c r="AG160" s="192"/>
      <c r="AH160" s="192"/>
    </row>
    <row r="161" spans="1:33" s="487" customFormat="1" ht="23.1">
      <c r="A161" s="1301">
        <v>1</v>
      </c>
      <c r="B161" s="843"/>
      <c r="C161" s="843"/>
      <c r="D161" s="843"/>
      <c r="E161" s="844"/>
      <c r="F161" s="845"/>
      <c r="G161" s="845"/>
      <c r="H161" s="845"/>
      <c r="I161" s="846"/>
      <c r="J161" s="841"/>
      <c r="K161" s="848"/>
      <c r="L161" s="556">
        <f>mergeValue(A161)</f>
        <v>1</v>
      </c>
      <c r="M161" s="604" t="s">
        <v>18</v>
      </c>
      <c r="N161" s="543"/>
      <c r="O161" s="1378"/>
      <c r="P161" s="1379"/>
      <c r="Q161" s="1379"/>
      <c r="R161" s="1379"/>
      <c r="S161" s="1379"/>
      <c r="T161" s="1379"/>
      <c r="U161" s="1379"/>
      <c r="V161" s="1380"/>
      <c r="W161" s="1123" t="s">
        <v>713</v>
      </c>
      <c r="X161" s="548"/>
      <c r="Y161" s="548"/>
      <c r="Z161" s="548"/>
      <c r="AA161" s="548"/>
      <c r="AB161" s="548"/>
      <c r="AC161" s="548"/>
      <c r="AD161" s="548"/>
      <c r="AE161" s="548"/>
      <c r="AF161" s="548"/>
      <c r="AG161" s="548"/>
    </row>
    <row r="162" spans="1:33" s="487" customFormat="1" ht="23.1">
      <c r="A162" s="1301"/>
      <c r="B162" s="1301">
        <v>1</v>
      </c>
      <c r="C162" s="843"/>
      <c r="D162" s="843"/>
      <c r="E162" s="845"/>
      <c r="F162" s="845"/>
      <c r="G162" s="845"/>
      <c r="H162" s="845"/>
      <c r="I162" s="840"/>
      <c r="J162" s="839"/>
      <c r="K162" s="842"/>
      <c r="L162" s="556" t="str">
        <f>mergeValue(A162) &amp;"."&amp; mergeValue(B162)</f>
        <v>1.1</v>
      </c>
      <c r="M162" s="510" t="s">
        <v>14</v>
      </c>
      <c r="N162" s="543"/>
      <c r="O162" s="1378"/>
      <c r="P162" s="1379"/>
      <c r="Q162" s="1379"/>
      <c r="R162" s="1379"/>
      <c r="S162" s="1379"/>
      <c r="T162" s="1379"/>
      <c r="U162" s="1379"/>
      <c r="V162" s="1380"/>
      <c r="W162" s="1123" t="s">
        <v>454</v>
      </c>
      <c r="X162" s="548"/>
      <c r="Y162" s="548"/>
      <c r="Z162" s="548"/>
      <c r="AA162" s="548"/>
      <c r="AB162" s="548"/>
      <c r="AC162" s="548"/>
      <c r="AD162" s="548"/>
      <c r="AE162" s="548"/>
      <c r="AF162" s="548"/>
      <c r="AG162" s="548"/>
    </row>
    <row r="163" spans="1:33" s="487" customFormat="1" ht="23.1">
      <c r="A163" s="1301"/>
      <c r="B163" s="1301"/>
      <c r="C163" s="1301">
        <v>1</v>
      </c>
      <c r="D163" s="843"/>
      <c r="E163" s="845"/>
      <c r="F163" s="845"/>
      <c r="G163" s="845"/>
      <c r="H163" s="845"/>
      <c r="I163" s="847"/>
      <c r="J163" s="839"/>
      <c r="K163" s="842"/>
      <c r="L163" s="556" t="str">
        <f>mergeValue(A163) &amp;"."&amp; mergeValue(B163)&amp;"."&amp; mergeValue(C163)</f>
        <v>1.1.1</v>
      </c>
      <c r="M163" s="511" t="s">
        <v>6</v>
      </c>
      <c r="N163" s="543"/>
      <c r="O163" s="1378"/>
      <c r="P163" s="1379"/>
      <c r="Q163" s="1379"/>
      <c r="R163" s="1379"/>
      <c r="S163" s="1379"/>
      <c r="T163" s="1379"/>
      <c r="U163" s="1379"/>
      <c r="V163" s="1380"/>
      <c r="W163" s="1123" t="s">
        <v>595</v>
      </c>
      <c r="X163" s="548"/>
      <c r="Y163" s="548"/>
      <c r="Z163" s="548"/>
      <c r="AA163" s="548"/>
      <c r="AB163" s="548"/>
      <c r="AC163" s="548"/>
      <c r="AD163" s="548"/>
      <c r="AE163" s="548"/>
      <c r="AF163" s="548"/>
      <c r="AG163" s="548"/>
    </row>
    <row r="164" spans="1:33" s="487" customFormat="1" ht="23.1">
      <c r="A164" s="1301"/>
      <c r="B164" s="1301"/>
      <c r="C164" s="1301"/>
      <c r="D164" s="1301">
        <v>1</v>
      </c>
      <c r="E164" s="845"/>
      <c r="F164" s="845"/>
      <c r="G164" s="845"/>
      <c r="H164" s="845"/>
      <c r="I164" s="847"/>
      <c r="J164" s="839"/>
      <c r="K164" s="842"/>
      <c r="L164" s="556" t="str">
        <f>mergeValue(A164) &amp;"."&amp; mergeValue(B164)&amp;"."&amp; mergeValue(C164)&amp;"."&amp; mergeValue(D164)</f>
        <v>1.1.1.1</v>
      </c>
      <c r="M164" s="512" t="s">
        <v>20</v>
      </c>
      <c r="N164" s="543"/>
      <c r="O164" s="1378"/>
      <c r="P164" s="1379"/>
      <c r="Q164" s="1379"/>
      <c r="R164" s="1379"/>
      <c r="S164" s="1379"/>
      <c r="T164" s="1379"/>
      <c r="U164" s="1379"/>
      <c r="V164" s="1380"/>
      <c r="W164" s="1123" t="s">
        <v>596</v>
      </c>
      <c r="X164" s="548"/>
      <c r="Y164" s="548"/>
      <c r="Z164" s="548"/>
      <c r="AA164" s="548"/>
      <c r="AB164" s="548"/>
      <c r="AC164" s="548"/>
      <c r="AD164" s="548"/>
      <c r="AE164" s="548"/>
      <c r="AF164" s="548"/>
      <c r="AG164" s="548"/>
    </row>
    <row r="165" spans="1:33" s="487" customFormat="1" ht="80.849999999999994">
      <c r="A165" s="1301"/>
      <c r="B165" s="1301"/>
      <c r="C165" s="1301"/>
      <c r="D165" s="1301"/>
      <c r="E165" s="1301">
        <v>1</v>
      </c>
      <c r="F165" s="845"/>
      <c r="G165" s="845"/>
      <c r="H165" s="843">
        <v>1</v>
      </c>
      <c r="I165" s="1301">
        <v>1</v>
      </c>
      <c r="J165" s="845"/>
      <c r="K165" s="850"/>
      <c r="L165" s="556" t="str">
        <f>mergeValue(A165) &amp;"."&amp; mergeValue(B165)&amp;"."&amp; mergeValue(C165)&amp;"."&amp; mergeValue(D165)&amp;"."&amp; mergeValue(E165)</f>
        <v>1.1.1.1.1</v>
      </c>
      <c r="M165" s="518" t="s">
        <v>7</v>
      </c>
      <c r="N165" s="544"/>
      <c r="O165" s="1304"/>
      <c r="P165" s="1305"/>
      <c r="Q165" s="1305"/>
      <c r="R165" s="1305"/>
      <c r="S165" s="1305"/>
      <c r="T165" s="1305"/>
      <c r="U165" s="1305"/>
      <c r="V165" s="1306"/>
      <c r="W165" s="1123" t="s">
        <v>714</v>
      </c>
      <c r="X165" s="548"/>
      <c r="Y165" s="548"/>
      <c r="Z165" s="548"/>
      <c r="AA165" s="548"/>
      <c r="AB165" s="548"/>
      <c r="AC165" s="548"/>
      <c r="AD165" s="548"/>
      <c r="AE165" s="548"/>
      <c r="AF165" s="548"/>
      <c r="AG165" s="548"/>
    </row>
    <row r="166" spans="1:33" s="487" customFormat="1" ht="46.2">
      <c r="A166" s="1301"/>
      <c r="B166" s="1301"/>
      <c r="C166" s="1301"/>
      <c r="D166" s="1301"/>
      <c r="E166" s="1301"/>
      <c r="F166" s="1301">
        <v>1</v>
      </c>
      <c r="G166" s="843"/>
      <c r="H166" s="843"/>
      <c r="I166" s="1301"/>
      <c r="J166" s="1301">
        <v>1</v>
      </c>
      <c r="K166" s="851"/>
      <c r="L166" s="556" t="str">
        <f>mergeValue(A166) &amp;"."&amp; mergeValue(B166)&amp;"."&amp; mergeValue(C166)&amp;"."&amp; mergeValue(D166)&amp;"."&amp; mergeValue(E166)&amp;"."&amp; mergeValue(F166)</f>
        <v>1.1.1.1.1.1</v>
      </c>
      <c r="M166" s="519" t="s">
        <v>8</v>
      </c>
      <c r="N166" s="544"/>
      <c r="O166" s="1304"/>
      <c r="P166" s="1305"/>
      <c r="Q166" s="1305"/>
      <c r="R166" s="1305"/>
      <c r="S166" s="1305"/>
      <c r="T166" s="1305"/>
      <c r="U166" s="1305"/>
      <c r="V166" s="1306"/>
      <c r="W166" s="1123" t="s">
        <v>715</v>
      </c>
      <c r="X166" s="548"/>
      <c r="Y166" s="552" t="str">
        <f>strCheckUnique(Z166:Z169)</f>
        <v/>
      </c>
      <c r="Z166" s="548"/>
      <c r="AA166" s="552" t="str">
        <f>IF(O166="","",O166 &amp; ":_")</f>
        <v/>
      </c>
      <c r="AB166" s="548"/>
      <c r="AC166" s="548"/>
      <c r="AD166" s="548"/>
      <c r="AE166" s="548"/>
      <c r="AF166" s="548"/>
      <c r="AG166" s="548"/>
    </row>
    <row r="167" spans="1:33" s="487" customFormat="1" ht="122.1" customHeight="1">
      <c r="A167" s="1301"/>
      <c r="B167" s="1301"/>
      <c r="C167" s="1301"/>
      <c r="D167" s="1301"/>
      <c r="E167" s="1301"/>
      <c r="F167" s="1301"/>
      <c r="G167" s="843">
        <v>1</v>
      </c>
      <c r="H167" s="843"/>
      <c r="I167" s="1301"/>
      <c r="J167" s="1301"/>
      <c r="K167" s="851">
        <v>1</v>
      </c>
      <c r="L167" s="556" t="str">
        <f>mergeValue(A167) &amp;"."&amp; mergeValue(B167)&amp;"."&amp; mergeValue(C167)&amp;"."&amp; mergeValue(D167)&amp;"."&amp; mergeValue(E167)&amp;"."&amp; mergeValue(F167)&amp;"."&amp; mergeValue(G167)</f>
        <v>1.1.1.1.1.1.1</v>
      </c>
      <c r="M167" s="1010"/>
      <c r="N167" s="549"/>
      <c r="O167" s="1019"/>
      <c r="P167" s="526"/>
      <c r="Q167" s="526"/>
      <c r="R167" s="1280"/>
      <c r="S167" s="1282" t="s">
        <v>80</v>
      </c>
      <c r="T167" s="1280"/>
      <c r="U167" s="1282" t="s">
        <v>80</v>
      </c>
      <c r="V167" s="541"/>
      <c r="W167" s="1307" t="s">
        <v>716</v>
      </c>
      <c r="X167" s="548" t="str">
        <f>strCheckDate(O168:V168)</f>
        <v/>
      </c>
      <c r="Y167" s="552"/>
      <c r="Z167" s="552" t="str">
        <f>IF(M167="","",M167 )</f>
        <v/>
      </c>
      <c r="AA167" s="552"/>
      <c r="AB167" s="552"/>
      <c r="AC167" s="552"/>
      <c r="AD167" s="548"/>
      <c r="AE167" s="548"/>
      <c r="AF167" s="548"/>
      <c r="AG167" s="548"/>
    </row>
    <row r="168" spans="1:33" s="487" customFormat="1" ht="11.25" hidden="1" customHeight="1">
      <c r="A168" s="1301"/>
      <c r="B168" s="1301"/>
      <c r="C168" s="1301"/>
      <c r="D168" s="1301"/>
      <c r="E168" s="1301"/>
      <c r="F168" s="1301"/>
      <c r="G168" s="843"/>
      <c r="H168" s="843"/>
      <c r="I168" s="1301"/>
      <c r="J168" s="1301"/>
      <c r="K168" s="851"/>
      <c r="L168" s="563"/>
      <c r="M168" s="609"/>
      <c r="N168" s="549"/>
      <c r="O168" s="547"/>
      <c r="P168" s="526"/>
      <c r="Q168" s="547" t="str">
        <f>R167 &amp; "-" &amp; T167</f>
        <v>-</v>
      </c>
      <c r="R168" s="1281"/>
      <c r="S168" s="1282"/>
      <c r="T168" s="1281"/>
      <c r="U168" s="1282"/>
      <c r="V168" s="541"/>
      <c r="W168" s="1308"/>
      <c r="X168" s="548"/>
      <c r="Y168" s="548"/>
      <c r="Z168" s="548"/>
      <c r="AA168" s="548"/>
      <c r="AB168" s="548"/>
      <c r="AC168" s="548"/>
      <c r="AD168" s="548"/>
      <c r="AE168" s="548"/>
      <c r="AF168" s="548"/>
      <c r="AG168" s="548"/>
    </row>
    <row r="169" spans="1:33" s="486" customFormat="1" ht="14.95" customHeight="1">
      <c r="A169" s="1301"/>
      <c r="B169" s="1301"/>
      <c r="C169" s="1301"/>
      <c r="D169" s="1301"/>
      <c r="E169" s="1301"/>
      <c r="F169" s="1301"/>
      <c r="G169" s="845"/>
      <c r="H169" s="843"/>
      <c r="I169" s="1301"/>
      <c r="J169" s="1301"/>
      <c r="K169" s="850"/>
      <c r="L169" s="502"/>
      <c r="M169" s="521" t="s">
        <v>23</v>
      </c>
      <c r="N169" s="515"/>
      <c r="O169" s="509"/>
      <c r="P169" s="509"/>
      <c r="Q169" s="509"/>
      <c r="R169" s="536"/>
      <c r="S169" s="528"/>
      <c r="T169" s="527"/>
      <c r="U169" s="515"/>
      <c r="V169" s="524"/>
      <c r="W169" s="1309"/>
      <c r="X169" s="550"/>
      <c r="Y169" s="550"/>
      <c r="Z169" s="550"/>
      <c r="AA169" s="550"/>
      <c r="AB169" s="550"/>
      <c r="AC169" s="550"/>
      <c r="AD169" s="550"/>
      <c r="AE169" s="550"/>
      <c r="AF169" s="550"/>
      <c r="AG169" s="550"/>
    </row>
    <row r="170" spans="1:33" s="486" customFormat="1" ht="14.95" customHeight="1">
      <c r="A170" s="1301"/>
      <c r="B170" s="1301"/>
      <c r="C170" s="1301"/>
      <c r="D170" s="1301"/>
      <c r="E170" s="1301"/>
      <c r="F170" s="845"/>
      <c r="G170" s="845"/>
      <c r="H170" s="843"/>
      <c r="I170" s="1301"/>
      <c r="J170" s="845"/>
      <c r="K170" s="850"/>
      <c r="L170" s="502"/>
      <c r="M170" s="520" t="s">
        <v>9</v>
      </c>
      <c r="N170" s="514"/>
      <c r="O170" s="509"/>
      <c r="P170" s="509"/>
      <c r="Q170" s="509"/>
      <c r="R170" s="536"/>
      <c r="S170" s="528"/>
      <c r="T170" s="527"/>
      <c r="U170" s="514"/>
      <c r="V170" s="528"/>
      <c r="W170" s="524"/>
      <c r="X170" s="550"/>
      <c r="Y170" s="550"/>
      <c r="Z170" s="550"/>
      <c r="AA170" s="550"/>
      <c r="AB170" s="550"/>
      <c r="AC170" s="550"/>
      <c r="AD170" s="550"/>
      <c r="AE170" s="550"/>
      <c r="AF170" s="550"/>
      <c r="AG170" s="550"/>
    </row>
    <row r="171" spans="1:33" s="486" customFormat="1" ht="14.95" customHeight="1">
      <c r="A171" s="1301"/>
      <c r="B171" s="1301"/>
      <c r="C171" s="1301"/>
      <c r="D171" s="1301"/>
      <c r="E171" s="849"/>
      <c r="F171" s="845"/>
      <c r="G171" s="845"/>
      <c r="H171" s="845"/>
      <c r="I171" s="841"/>
      <c r="J171" s="838"/>
      <c r="K171" s="848"/>
      <c r="L171" s="502"/>
      <c r="M171" s="515" t="s">
        <v>10</v>
      </c>
      <c r="N171" s="513"/>
      <c r="O171" s="509"/>
      <c r="P171" s="509"/>
      <c r="Q171" s="509"/>
      <c r="R171" s="536"/>
      <c r="S171" s="528"/>
      <c r="T171" s="527"/>
      <c r="U171" s="513"/>
      <c r="V171" s="528"/>
      <c r="W171" s="524"/>
      <c r="X171" s="550"/>
      <c r="Y171" s="550"/>
      <c r="Z171" s="550"/>
      <c r="AA171" s="550"/>
      <c r="AB171" s="550"/>
      <c r="AC171" s="550"/>
      <c r="AD171" s="550"/>
      <c r="AE171" s="550"/>
      <c r="AF171" s="550"/>
      <c r="AG171" s="550"/>
    </row>
    <row r="172" spans="1:33" s="486" customFormat="1" ht="14.95" customHeight="1">
      <c r="A172" s="1301"/>
      <c r="B172" s="1301"/>
      <c r="C172" s="1301"/>
      <c r="D172" s="849"/>
      <c r="E172" s="849"/>
      <c r="F172" s="845"/>
      <c r="G172" s="845"/>
      <c r="H172" s="845"/>
      <c r="I172" s="841"/>
      <c r="J172" s="838"/>
      <c r="K172" s="848"/>
      <c r="L172" s="502"/>
      <c r="M172" s="514" t="s">
        <v>15</v>
      </c>
      <c r="N172" s="513"/>
      <c r="O172" s="509"/>
      <c r="P172" s="509"/>
      <c r="Q172" s="509"/>
      <c r="R172" s="536"/>
      <c r="S172" s="528"/>
      <c r="T172" s="527"/>
      <c r="U172" s="513"/>
      <c r="V172" s="528"/>
      <c r="W172" s="524"/>
      <c r="X172" s="550"/>
      <c r="Y172" s="550"/>
      <c r="Z172" s="550"/>
      <c r="AA172" s="550"/>
      <c r="AB172" s="550"/>
      <c r="AC172" s="550"/>
      <c r="AD172" s="550"/>
      <c r="AE172" s="550"/>
      <c r="AF172" s="550"/>
      <c r="AG172" s="550"/>
    </row>
    <row r="173" spans="1:33" s="486" customFormat="1" ht="14.95" customHeight="1">
      <c r="A173" s="1301"/>
      <c r="B173" s="1301"/>
      <c r="C173" s="849"/>
      <c r="D173" s="849"/>
      <c r="E173" s="849"/>
      <c r="F173" s="849"/>
      <c r="G173" s="854"/>
      <c r="H173" s="841"/>
      <c r="I173" s="852"/>
      <c r="J173" s="838"/>
      <c r="K173" s="853"/>
      <c r="L173" s="502"/>
      <c r="M173" s="513" t="s">
        <v>16</v>
      </c>
      <c r="N173" s="513"/>
      <c r="O173" s="509"/>
      <c r="P173" s="509"/>
      <c r="Q173" s="509"/>
      <c r="R173" s="536"/>
      <c r="S173" s="528"/>
      <c r="T173" s="527"/>
      <c r="U173" s="513"/>
      <c r="V173" s="528"/>
      <c r="W173" s="524"/>
      <c r="X173" s="550"/>
      <c r="Y173" s="550"/>
      <c r="Z173" s="550"/>
      <c r="AA173" s="550"/>
      <c r="AB173" s="550"/>
      <c r="AC173" s="550"/>
      <c r="AD173" s="550"/>
      <c r="AE173" s="550"/>
      <c r="AF173" s="550"/>
      <c r="AG173" s="550"/>
    </row>
    <row r="174" spans="1:33" s="486" customFormat="1" ht="14.95" customHeight="1">
      <c r="A174" s="1301"/>
      <c r="B174" s="849"/>
      <c r="C174" s="849"/>
      <c r="D174" s="849"/>
      <c r="E174" s="849"/>
      <c r="F174" s="849"/>
      <c r="G174" s="854"/>
      <c r="H174" s="841"/>
      <c r="I174" s="841"/>
      <c r="J174" s="838"/>
      <c r="K174" s="848"/>
      <c r="L174" s="502"/>
      <c r="M174" s="522" t="s">
        <v>17</v>
      </c>
      <c r="N174" s="513"/>
      <c r="O174" s="509"/>
      <c r="P174" s="509"/>
      <c r="Q174" s="509"/>
      <c r="R174" s="536"/>
      <c r="S174" s="528"/>
      <c r="T174" s="527"/>
      <c r="U174" s="513"/>
      <c r="V174" s="528"/>
      <c r="W174" s="524"/>
      <c r="X174" s="550"/>
      <c r="Y174" s="550"/>
      <c r="Z174" s="550"/>
      <c r="AA174" s="550"/>
      <c r="AB174" s="550"/>
      <c r="AC174" s="550"/>
      <c r="AD174" s="550"/>
      <c r="AE174" s="550"/>
      <c r="AF174" s="550"/>
      <c r="AG174" s="550"/>
    </row>
    <row r="175" spans="1:33" s="486" customFormat="1" ht="14.95" customHeight="1">
      <c r="A175" s="837"/>
      <c r="B175" s="837"/>
      <c r="C175" s="837"/>
      <c r="D175" s="837"/>
      <c r="E175" s="837"/>
      <c r="F175" s="837"/>
      <c r="G175" s="837"/>
      <c r="H175" s="837"/>
      <c r="I175" s="837"/>
      <c r="J175" s="837"/>
      <c r="K175" s="837"/>
      <c r="L175" s="502"/>
      <c r="M175" s="529" t="s">
        <v>303</v>
      </c>
      <c r="N175" s="513"/>
      <c r="O175" s="509"/>
      <c r="P175" s="509"/>
      <c r="Q175" s="509"/>
      <c r="R175" s="536"/>
      <c r="S175" s="528"/>
      <c r="T175" s="527"/>
      <c r="U175" s="513"/>
      <c r="V175" s="714"/>
      <c r="W175" s="714"/>
      <c r="X175" s="714"/>
      <c r="Y175" s="723"/>
      <c r="Z175" s="722"/>
      <c r="AA175" s="721"/>
      <c r="AB175" s="715"/>
      <c r="AC175" s="722"/>
      <c r="AD175" s="719"/>
      <c r="AE175" s="550"/>
      <c r="AF175" s="550"/>
      <c r="AG175" s="550"/>
    </row>
    <row r="177" spans="1:47" s="34" customFormat="1" ht="17.149999999999999" customHeight="1">
      <c r="G177" s="34" t="s">
        <v>11</v>
      </c>
      <c r="I177" s="34" t="s">
        <v>202</v>
      </c>
      <c r="AD177" s="148"/>
    </row>
    <row r="178" spans="1:47" ht="17.149999999999999" customHeight="1">
      <c r="L178" s="113"/>
      <c r="M178" s="113"/>
      <c r="N178" s="113"/>
      <c r="O178" s="113"/>
      <c r="P178" s="113"/>
      <c r="Q178" s="113"/>
      <c r="R178" s="113"/>
      <c r="S178" s="113"/>
      <c r="T178" s="113"/>
      <c r="U178" s="113"/>
      <c r="V178" s="113"/>
      <c r="W178" s="113"/>
      <c r="X178" s="113"/>
      <c r="Y178" s="113"/>
      <c r="Z178" s="113"/>
      <c r="AA178" s="113"/>
      <c r="AB178" s="113"/>
      <c r="AC178" s="113"/>
      <c r="AD178" s="113"/>
      <c r="AE178" s="113"/>
      <c r="AF178" s="113"/>
      <c r="AG178" s="113"/>
      <c r="AH178" s="113"/>
      <c r="AI178" s="113"/>
      <c r="AJ178" s="113"/>
      <c r="AK178" s="113"/>
      <c r="AL178" s="113"/>
      <c r="AM178" s="113"/>
    </row>
    <row r="179" spans="1:47" s="645" customFormat="1" ht="23.1">
      <c r="A179" s="1301">
        <v>1</v>
      </c>
      <c r="B179" s="922"/>
      <c r="C179" s="922"/>
      <c r="D179" s="922"/>
      <c r="E179" s="922"/>
      <c r="F179" s="922"/>
      <c r="G179" s="923"/>
      <c r="H179" s="923"/>
      <c r="I179" s="925"/>
      <c r="J179" s="917"/>
      <c r="K179" s="917"/>
      <c r="L179" s="682">
        <f>mergeValue(A179)</f>
        <v>1</v>
      </c>
      <c r="M179" s="604" t="s">
        <v>18</v>
      </c>
      <c r="N179" s="675"/>
      <c r="O179" s="1378"/>
      <c r="P179" s="1379"/>
      <c r="Q179" s="1379"/>
      <c r="R179" s="1379"/>
      <c r="S179" s="1379"/>
      <c r="T179" s="1379"/>
      <c r="U179" s="1379"/>
      <c r="V179" s="1379"/>
      <c r="W179" s="1380"/>
      <c r="X179" s="1091" t="s">
        <v>713</v>
      </c>
      <c r="Y179" s="677"/>
      <c r="Z179" s="677"/>
      <c r="AA179" s="677"/>
      <c r="AB179" s="677"/>
      <c r="AC179" s="677"/>
      <c r="AD179" s="677"/>
      <c r="AE179" s="677"/>
      <c r="AF179" s="677"/>
      <c r="AG179" s="677"/>
    </row>
    <row r="180" spans="1:47" s="645" customFormat="1" ht="23.1">
      <c r="A180" s="1301"/>
      <c r="B180" s="1301">
        <v>1</v>
      </c>
      <c r="C180" s="922"/>
      <c r="D180" s="922"/>
      <c r="E180" s="922"/>
      <c r="F180" s="922"/>
      <c r="G180" s="927"/>
      <c r="H180" s="924"/>
      <c r="I180" s="929"/>
      <c r="J180" s="914"/>
      <c r="K180" s="913"/>
      <c r="L180" s="682" t="str">
        <f>mergeValue(A180) &amp;"."&amp; mergeValue(B180)</f>
        <v>1.1</v>
      </c>
      <c r="M180" s="652" t="s">
        <v>14</v>
      </c>
      <c r="N180" s="675"/>
      <c r="O180" s="1378"/>
      <c r="P180" s="1379"/>
      <c r="Q180" s="1379"/>
      <c r="R180" s="1379"/>
      <c r="S180" s="1379"/>
      <c r="T180" s="1379"/>
      <c r="U180" s="1379"/>
      <c r="V180" s="1379"/>
      <c r="W180" s="1380"/>
      <c r="X180" s="1091" t="s">
        <v>454</v>
      </c>
      <c r="Y180" s="677"/>
      <c r="Z180" s="677"/>
      <c r="AA180" s="677"/>
      <c r="AB180" s="677"/>
      <c r="AC180" s="677"/>
      <c r="AD180" s="677"/>
      <c r="AE180" s="677"/>
      <c r="AF180" s="677"/>
      <c r="AG180" s="677"/>
    </row>
    <row r="181" spans="1:47" s="645" customFormat="1" ht="23.1">
      <c r="A181" s="1301"/>
      <c r="B181" s="1301"/>
      <c r="C181" s="1301">
        <v>1</v>
      </c>
      <c r="D181" s="922"/>
      <c r="E181" s="922"/>
      <c r="F181" s="922"/>
      <c r="G181" s="927"/>
      <c r="H181" s="924"/>
      <c r="I181" s="930"/>
      <c r="J181" s="914"/>
      <c r="K181" s="913"/>
      <c r="L181" s="682" t="str">
        <f>mergeValue(A181) &amp;"."&amp; mergeValue(B181)&amp;"."&amp; mergeValue(C181)</f>
        <v>1.1.1</v>
      </c>
      <c r="M181" s="653" t="s">
        <v>6</v>
      </c>
      <c r="N181" s="675"/>
      <c r="O181" s="1378"/>
      <c r="P181" s="1379"/>
      <c r="Q181" s="1379"/>
      <c r="R181" s="1379"/>
      <c r="S181" s="1379"/>
      <c r="T181" s="1379"/>
      <c r="U181" s="1379"/>
      <c r="V181" s="1379"/>
      <c r="W181" s="1380"/>
      <c r="X181" s="1091" t="s">
        <v>595</v>
      </c>
      <c r="Y181" s="677"/>
      <c r="Z181" s="677"/>
      <c r="AA181" s="677"/>
      <c r="AB181" s="677"/>
      <c r="AC181" s="677"/>
      <c r="AD181" s="677"/>
      <c r="AE181" s="677"/>
      <c r="AF181" s="677"/>
      <c r="AG181" s="677"/>
    </row>
    <row r="182" spans="1:47" s="645" customFormat="1" ht="23.1">
      <c r="A182" s="1301"/>
      <c r="B182" s="1301"/>
      <c r="C182" s="1301"/>
      <c r="D182" s="1301">
        <v>1</v>
      </c>
      <c r="E182" s="922"/>
      <c r="F182" s="922"/>
      <c r="G182" s="927"/>
      <c r="H182" s="924"/>
      <c r="I182" s="930"/>
      <c r="J182" s="928"/>
      <c r="K182" s="913"/>
      <c r="L182" s="682" t="str">
        <f>mergeValue(A182) &amp;"."&amp; mergeValue(B182)&amp;"."&amp; mergeValue(C182)&amp;"."&amp; mergeValue(D182)</f>
        <v>1.1.1.1</v>
      </c>
      <c r="M182" s="654" t="s">
        <v>20</v>
      </c>
      <c r="N182" s="675"/>
      <c r="O182" s="1378"/>
      <c r="P182" s="1379"/>
      <c r="Q182" s="1379"/>
      <c r="R182" s="1379"/>
      <c r="S182" s="1379"/>
      <c r="T182" s="1379"/>
      <c r="U182" s="1379"/>
      <c r="V182" s="1379"/>
      <c r="W182" s="1380"/>
      <c r="X182" s="962" t="s">
        <v>618</v>
      </c>
      <c r="Y182" s="677"/>
      <c r="Z182" s="677"/>
      <c r="AA182" s="677"/>
      <c r="AB182" s="677"/>
      <c r="AC182" s="677"/>
      <c r="AD182" s="677"/>
      <c r="AE182" s="677"/>
      <c r="AF182" s="677"/>
      <c r="AG182" s="677"/>
    </row>
    <row r="183" spans="1:47" s="645" customFormat="1" ht="56.25" customHeight="1">
      <c r="A183" s="1301"/>
      <c r="B183" s="1301"/>
      <c r="C183" s="1301"/>
      <c r="D183" s="1301"/>
      <c r="E183" s="922">
        <v>1</v>
      </c>
      <c r="F183" s="922"/>
      <c r="G183" s="927"/>
      <c r="H183" s="924"/>
      <c r="I183" s="930"/>
      <c r="J183" s="928"/>
      <c r="K183" s="918"/>
      <c r="L183" s="682" t="str">
        <f>mergeValue(A183) &amp;"."&amp; mergeValue(B183)&amp;"."&amp; mergeValue(C183)&amp;"."&amp; mergeValue(D183)&amp;"."&amp; mergeValue(E183)</f>
        <v>1.1.1.1.1</v>
      </c>
      <c r="M183" s="1013"/>
      <c r="N183" s="650"/>
      <c r="O183" s="1015"/>
      <c r="P183" s="1016"/>
      <c r="Q183" s="632"/>
      <c r="R183" s="632"/>
      <c r="S183" s="1032"/>
      <c r="T183" s="613" t="s">
        <v>80</v>
      </c>
      <c r="U183" s="1032"/>
      <c r="V183" s="613" t="s">
        <v>80</v>
      </c>
      <c r="W183" s="684"/>
      <c r="X183" s="1307" t="s">
        <v>743</v>
      </c>
      <c r="Y183" s="677" t="str">
        <f>strCheckDateTwo(N183:W183)</f>
        <v/>
      </c>
      <c r="Z183" s="677"/>
      <c r="AA183" s="677"/>
      <c r="AB183" s="677"/>
      <c r="AC183" s="677"/>
      <c r="AD183" s="677"/>
      <c r="AE183" s="677"/>
      <c r="AF183" s="677"/>
      <c r="AG183" s="677"/>
    </row>
    <row r="184" spans="1:47" s="645" customFormat="1" ht="14.3" hidden="1" customHeight="1">
      <c r="A184" s="1301"/>
      <c r="B184" s="1301"/>
      <c r="C184" s="1301"/>
      <c r="D184" s="1301"/>
      <c r="E184" s="922"/>
      <c r="F184" s="922"/>
      <c r="G184" s="927"/>
      <c r="H184" s="924"/>
      <c r="I184" s="930"/>
      <c r="J184" s="928"/>
      <c r="K184" s="918"/>
      <c r="L184" s="673"/>
      <c r="M184" s="660"/>
      <c r="N184" s="609"/>
      <c r="O184" s="609"/>
      <c r="P184" s="609"/>
      <c r="Q184" s="609"/>
      <c r="R184" s="676" t="str">
        <f>S183 &amp; "-" &amp; U183</f>
        <v>-</v>
      </c>
      <c r="S184" s="685"/>
      <c r="T184" s="678"/>
      <c r="U184" s="685"/>
      <c r="V184" s="609"/>
      <c r="W184" s="609"/>
      <c r="X184" s="1308"/>
      <c r="Y184" s="677"/>
      <c r="Z184" s="677"/>
      <c r="AA184" s="677"/>
      <c r="AB184" s="677"/>
      <c r="AC184" s="677"/>
      <c r="AD184" s="677"/>
      <c r="AE184" s="677"/>
      <c r="AF184" s="677"/>
      <c r="AG184" s="677"/>
    </row>
    <row r="185" spans="1:47" s="645" customFormat="1" ht="14.95" customHeight="1">
      <c r="A185" s="1301"/>
      <c r="B185" s="1301"/>
      <c r="C185" s="1301"/>
      <c r="D185" s="1301"/>
      <c r="E185" s="922"/>
      <c r="F185" s="922"/>
      <c r="G185" s="927"/>
      <c r="H185" s="924"/>
      <c r="I185" s="930"/>
      <c r="J185" s="928"/>
      <c r="K185" s="918"/>
      <c r="L185" s="648"/>
      <c r="M185" s="657" t="s">
        <v>4</v>
      </c>
      <c r="N185" s="655"/>
      <c r="O185" s="651"/>
      <c r="P185" s="651"/>
      <c r="Q185" s="651"/>
      <c r="R185" s="651"/>
      <c r="S185" s="667"/>
      <c r="T185" s="663"/>
      <c r="U185" s="662"/>
      <c r="V185" s="655"/>
      <c r="W185" s="655"/>
      <c r="X185" s="1309"/>
      <c r="Y185" s="677"/>
      <c r="Z185" s="677"/>
      <c r="AA185" s="677"/>
      <c r="AB185" s="677"/>
      <c r="AC185" s="677"/>
      <c r="AD185" s="677"/>
      <c r="AE185" s="677"/>
      <c r="AF185" s="677"/>
      <c r="AG185" s="677"/>
    </row>
    <row r="186" spans="1:47" s="644" customFormat="1" ht="14.95" customHeight="1">
      <c r="A186" s="1301"/>
      <c r="B186" s="1301"/>
      <c r="C186" s="1301"/>
      <c r="D186" s="926"/>
      <c r="E186" s="926"/>
      <c r="F186" s="926"/>
      <c r="G186" s="927"/>
      <c r="H186" s="926"/>
      <c r="I186" s="930"/>
      <c r="J186" s="916"/>
      <c r="K186" s="920"/>
      <c r="L186" s="648"/>
      <c r="M186" s="656" t="s">
        <v>15</v>
      </c>
      <c r="N186" s="655"/>
      <c r="O186" s="651"/>
      <c r="P186" s="651"/>
      <c r="Q186" s="651"/>
      <c r="R186" s="651"/>
      <c r="S186" s="667"/>
      <c r="T186" s="663"/>
      <c r="U186" s="662"/>
      <c r="V186" s="655"/>
      <c r="W186" s="663"/>
      <c r="X186" s="659"/>
      <c r="Y186" s="679"/>
      <c r="Z186" s="679"/>
      <c r="AA186" s="679"/>
      <c r="AB186" s="679"/>
      <c r="AC186" s="679"/>
      <c r="AD186" s="679"/>
      <c r="AE186" s="679"/>
      <c r="AF186" s="679"/>
      <c r="AG186" s="679"/>
    </row>
    <row r="187" spans="1:47" s="644" customFormat="1" ht="14.95" customHeight="1">
      <c r="A187" s="1301"/>
      <c r="B187" s="1301"/>
      <c r="C187" s="926"/>
      <c r="D187" s="926"/>
      <c r="E187" s="926"/>
      <c r="F187" s="926"/>
      <c r="G187" s="927"/>
      <c r="H187" s="926"/>
      <c r="I187" s="921"/>
      <c r="J187" s="916"/>
      <c r="K187" s="920"/>
      <c r="L187" s="648"/>
      <c r="M187" s="655" t="s">
        <v>16</v>
      </c>
      <c r="N187" s="655"/>
      <c r="O187" s="651"/>
      <c r="P187" s="651"/>
      <c r="Q187" s="651"/>
      <c r="R187" s="651"/>
      <c r="S187" s="667"/>
      <c r="T187" s="663"/>
      <c r="U187" s="662"/>
      <c r="V187" s="655"/>
      <c r="W187" s="663"/>
      <c r="X187" s="659"/>
      <c r="Y187" s="679"/>
      <c r="Z187" s="679"/>
      <c r="AA187" s="679"/>
      <c r="AB187" s="679"/>
      <c r="AC187" s="679"/>
      <c r="AD187" s="679"/>
      <c r="AE187" s="679"/>
      <c r="AF187" s="679"/>
      <c r="AG187" s="679"/>
    </row>
    <row r="188" spans="1:47" s="644" customFormat="1" ht="14.95" customHeight="1">
      <c r="A188" s="1301"/>
      <c r="B188" s="926"/>
      <c r="C188" s="926"/>
      <c r="D188" s="926"/>
      <c r="E188" s="926"/>
      <c r="F188" s="926"/>
      <c r="G188" s="927"/>
      <c r="H188" s="926"/>
      <c r="I188" s="921"/>
      <c r="J188" s="916"/>
      <c r="K188" s="920"/>
      <c r="L188" s="648"/>
      <c r="M188" s="658" t="s">
        <v>17</v>
      </c>
      <c r="N188" s="655"/>
      <c r="O188" s="651"/>
      <c r="P188" s="651"/>
      <c r="Q188" s="651"/>
      <c r="R188" s="651"/>
      <c r="S188" s="667"/>
      <c r="T188" s="663"/>
      <c r="U188" s="662"/>
      <c r="V188" s="655"/>
      <c r="W188" s="663"/>
      <c r="X188" s="659"/>
      <c r="Y188" s="679"/>
      <c r="Z188" s="679"/>
      <c r="AA188" s="679"/>
      <c r="AB188" s="679"/>
      <c r="AC188" s="679"/>
      <c r="AD188" s="679"/>
      <c r="AE188" s="679"/>
      <c r="AF188" s="679"/>
      <c r="AG188" s="679"/>
    </row>
    <row r="189" spans="1:47" s="644" customFormat="1" ht="14.95" customHeight="1">
      <c r="A189" s="912"/>
      <c r="B189" s="912"/>
      <c r="C189" s="912"/>
      <c r="D189" s="912"/>
      <c r="E189" s="912"/>
      <c r="F189" s="912"/>
      <c r="G189" s="919"/>
      <c r="H189" s="920"/>
      <c r="I189" s="915"/>
      <c r="J189" s="916"/>
      <c r="K189" s="912"/>
      <c r="L189" s="648"/>
      <c r="M189" s="664" t="s">
        <v>303</v>
      </c>
      <c r="N189" s="655"/>
      <c r="O189" s="651"/>
      <c r="P189" s="651"/>
      <c r="Q189" s="651"/>
      <c r="R189" s="651"/>
      <c r="S189" s="667"/>
      <c r="T189" s="663"/>
      <c r="U189" s="662"/>
      <c r="V189" s="655"/>
      <c r="W189" s="663"/>
      <c r="X189" s="659"/>
      <c r="Y189" s="679"/>
      <c r="Z189" s="679"/>
      <c r="AA189" s="679"/>
      <c r="AB189" s="679"/>
      <c r="AC189" s="679"/>
      <c r="AD189" s="679"/>
      <c r="AE189" s="679"/>
      <c r="AF189" s="679"/>
      <c r="AG189" s="679"/>
    </row>
    <row r="190" spans="1:47" ht="14.95" customHeight="1">
      <c r="G190" s="146"/>
      <c r="H190" s="147"/>
      <c r="I190" s="147"/>
      <c r="J190" s="79"/>
      <c r="K190" s="147"/>
      <c r="L190" s="147"/>
      <c r="M190" s="147"/>
      <c r="N190" s="147"/>
      <c r="O190" s="147"/>
      <c r="P190" s="147"/>
      <c r="Q190" s="147"/>
      <c r="R190" s="147"/>
      <c r="S190" s="147"/>
      <c r="T190" s="147"/>
      <c r="U190" s="147"/>
      <c r="V190" s="147"/>
      <c r="W190" s="147"/>
      <c r="X190" s="147"/>
      <c r="Y190" s="147"/>
      <c r="Z190" s="147"/>
      <c r="AA190" s="147"/>
      <c r="AB190" s="147"/>
      <c r="AC190" s="147"/>
      <c r="AD190" s="147"/>
      <c r="AE190" s="147"/>
      <c r="AF190" s="147"/>
      <c r="AG190" s="147"/>
      <c r="AH190" s="147"/>
      <c r="AI190" s="147"/>
      <c r="AJ190" s="147"/>
      <c r="AK190" s="147"/>
      <c r="AL190" s="192"/>
      <c r="AM190" s="192"/>
      <c r="AN190" s="192"/>
      <c r="AO190" s="192"/>
      <c r="AP190" s="192"/>
      <c r="AQ190" s="192"/>
      <c r="AR190" s="192"/>
      <c r="AS190" s="192"/>
      <c r="AT190" s="192"/>
      <c r="AU190" s="192"/>
    </row>
    <row r="191" spans="1:47" s="34" customFormat="1" ht="17.149999999999999" customHeight="1">
      <c r="G191" s="34" t="s">
        <v>11</v>
      </c>
      <c r="I191" s="34" t="s">
        <v>203</v>
      </c>
      <c r="T191" s="148"/>
    </row>
    <row r="192" spans="1:47" ht="17.149999999999999" customHeight="1">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row>
    <row r="193" spans="1:46" s="645" customFormat="1" ht="23.1">
      <c r="A193" s="1301">
        <v>1</v>
      </c>
      <c r="B193" s="957"/>
      <c r="C193" s="957"/>
      <c r="D193" s="957"/>
      <c r="E193" s="957"/>
      <c r="F193" s="950"/>
      <c r="G193" s="956"/>
      <c r="H193" s="956"/>
      <c r="I193" s="938"/>
      <c r="J193" s="937"/>
      <c r="K193" s="937"/>
      <c r="L193" s="682">
        <f>mergeValue(A193)</f>
        <v>1</v>
      </c>
      <c r="M193" s="604" t="s">
        <v>18</v>
      </c>
      <c r="N193" s="1386"/>
      <c r="O193" s="1387"/>
      <c r="P193" s="1387"/>
      <c r="Q193" s="1387"/>
      <c r="R193" s="1387"/>
      <c r="S193" s="1387"/>
      <c r="T193" s="1387"/>
      <c r="U193" s="1387"/>
      <c r="V193" s="1387"/>
      <c r="W193" s="1387"/>
      <c r="X193" s="1387"/>
      <c r="Y193" s="1387"/>
      <c r="Z193" s="1387"/>
      <c r="AA193" s="1387"/>
      <c r="AB193" s="1387"/>
      <c r="AC193" s="1387"/>
      <c r="AD193" s="1387"/>
      <c r="AE193" s="1387"/>
      <c r="AF193" s="1388"/>
      <c r="AG193" s="1091" t="s">
        <v>713</v>
      </c>
      <c r="AH193" s="677"/>
      <c r="AI193" s="677"/>
      <c r="AJ193" s="677"/>
      <c r="AK193" s="677"/>
      <c r="AL193" s="677"/>
      <c r="AM193" s="677"/>
      <c r="AN193" s="677"/>
      <c r="AO193" s="677"/>
      <c r="AP193" s="677"/>
      <c r="AQ193" s="677"/>
      <c r="AR193" s="677"/>
    </row>
    <row r="194" spans="1:46" s="645" customFormat="1" ht="23.1">
      <c r="A194" s="1301"/>
      <c r="B194" s="1301">
        <v>1</v>
      </c>
      <c r="C194" s="957"/>
      <c r="D194" s="957"/>
      <c r="E194" s="957"/>
      <c r="F194" s="950"/>
      <c r="G194" s="959"/>
      <c r="H194" s="960"/>
      <c r="I194" s="939"/>
      <c r="J194" s="934"/>
      <c r="K194" s="932"/>
      <c r="L194" s="682" t="str">
        <f>mergeValue(A194) &amp;"."&amp; mergeValue(B194)</f>
        <v>1.1</v>
      </c>
      <c r="M194" s="652" t="s">
        <v>14</v>
      </c>
      <c r="N194" s="1389"/>
      <c r="O194" s="1390"/>
      <c r="P194" s="1390"/>
      <c r="Q194" s="1390"/>
      <c r="R194" s="1390"/>
      <c r="S194" s="1390"/>
      <c r="T194" s="1390"/>
      <c r="U194" s="1390"/>
      <c r="V194" s="1390"/>
      <c r="W194" s="1390"/>
      <c r="X194" s="1390"/>
      <c r="Y194" s="1390"/>
      <c r="Z194" s="1390"/>
      <c r="AA194" s="1390"/>
      <c r="AB194" s="1390"/>
      <c r="AC194" s="1390"/>
      <c r="AD194" s="1390"/>
      <c r="AE194" s="1390"/>
      <c r="AF194" s="1391"/>
      <c r="AG194" s="1091" t="s">
        <v>454</v>
      </c>
      <c r="AH194" s="677"/>
      <c r="AI194" s="677"/>
      <c r="AJ194" s="677"/>
      <c r="AK194" s="677"/>
      <c r="AL194" s="677"/>
      <c r="AM194" s="677"/>
      <c r="AN194" s="677"/>
      <c r="AO194" s="677"/>
      <c r="AP194" s="677"/>
      <c r="AQ194" s="677"/>
      <c r="AR194" s="677"/>
    </row>
    <row r="195" spans="1:46" s="645" customFormat="1" ht="23.1">
      <c r="A195" s="1301"/>
      <c r="B195" s="1301"/>
      <c r="C195" s="1301">
        <v>1</v>
      </c>
      <c r="D195" s="957"/>
      <c r="E195" s="957"/>
      <c r="F195" s="950"/>
      <c r="G195" s="959"/>
      <c r="H195" s="960"/>
      <c r="I195" s="939"/>
      <c r="J195" s="934"/>
      <c r="K195" s="932"/>
      <c r="L195" s="682" t="str">
        <f>mergeValue(A195) &amp;"."&amp; mergeValue(B195)&amp;"."&amp; mergeValue(C195)</f>
        <v>1.1.1</v>
      </c>
      <c r="M195" s="653" t="s">
        <v>6</v>
      </c>
      <c r="N195" s="1389"/>
      <c r="O195" s="1390"/>
      <c r="P195" s="1390"/>
      <c r="Q195" s="1390"/>
      <c r="R195" s="1390"/>
      <c r="S195" s="1390"/>
      <c r="T195" s="1390"/>
      <c r="U195" s="1390"/>
      <c r="V195" s="1390"/>
      <c r="W195" s="1390"/>
      <c r="X195" s="1390"/>
      <c r="Y195" s="1390"/>
      <c r="Z195" s="1390"/>
      <c r="AA195" s="1390"/>
      <c r="AB195" s="1390"/>
      <c r="AC195" s="1390"/>
      <c r="AD195" s="1390"/>
      <c r="AE195" s="1390"/>
      <c r="AF195" s="1391"/>
      <c r="AG195" s="1091" t="s">
        <v>595</v>
      </c>
      <c r="AH195" s="677"/>
      <c r="AI195" s="677"/>
      <c r="AJ195" s="677"/>
      <c r="AK195" s="677"/>
      <c r="AL195" s="677"/>
      <c r="AM195" s="677"/>
      <c r="AN195" s="677"/>
      <c r="AO195" s="677"/>
      <c r="AP195" s="677"/>
      <c r="AQ195" s="677"/>
      <c r="AR195" s="677"/>
    </row>
    <row r="196" spans="1:46" s="645" customFormat="1" ht="14.95" customHeight="1">
      <c r="A196" s="1301"/>
      <c r="B196" s="1301"/>
      <c r="C196" s="1301"/>
      <c r="D196" s="1301">
        <v>1</v>
      </c>
      <c r="E196" s="957"/>
      <c r="F196" s="950"/>
      <c r="G196" s="959"/>
      <c r="H196" s="960"/>
      <c r="I196" s="939"/>
      <c r="J196" s="934"/>
      <c r="K196" s="932"/>
      <c r="L196" s="682" t="str">
        <f>mergeValue(A196) &amp;"."&amp; mergeValue(B196)&amp;"."&amp; mergeValue(C196)&amp;"."&amp; mergeValue(D196)</f>
        <v>1.1.1.1</v>
      </c>
      <c r="M196" s="654" t="s">
        <v>20</v>
      </c>
      <c r="N196" s="1389"/>
      <c r="O196" s="1390"/>
      <c r="P196" s="1390"/>
      <c r="Q196" s="1390"/>
      <c r="R196" s="1390"/>
      <c r="S196" s="1390"/>
      <c r="T196" s="1390"/>
      <c r="U196" s="1390"/>
      <c r="V196" s="1390"/>
      <c r="W196" s="1390"/>
      <c r="X196" s="1390"/>
      <c r="Y196" s="1390"/>
      <c r="Z196" s="1390"/>
      <c r="AA196" s="1390"/>
      <c r="AB196" s="1390"/>
      <c r="AC196" s="1390"/>
      <c r="AD196" s="1390"/>
      <c r="AE196" s="1390"/>
      <c r="AF196" s="1391"/>
      <c r="AG196" s="1091" t="s">
        <v>618</v>
      </c>
      <c r="AH196" s="677"/>
      <c r="AI196" s="677"/>
      <c r="AJ196" s="677"/>
      <c r="AK196" s="677"/>
      <c r="AL196" s="677"/>
      <c r="AM196" s="677"/>
      <c r="AN196" s="677"/>
      <c r="AO196" s="677"/>
      <c r="AP196" s="677"/>
      <c r="AQ196" s="677"/>
      <c r="AR196" s="677"/>
    </row>
    <row r="197" spans="1:46" s="645" customFormat="1" ht="17.149999999999999" customHeight="1">
      <c r="A197" s="1301"/>
      <c r="B197" s="1301"/>
      <c r="C197" s="1301"/>
      <c r="D197" s="1301"/>
      <c r="E197" s="1301">
        <v>1</v>
      </c>
      <c r="F197" s="950"/>
      <c r="G197" s="959"/>
      <c r="H197" s="960"/>
      <c r="I197" s="961"/>
      <c r="J197" s="951"/>
      <c r="K197" s="1236"/>
      <c r="L197" s="1340" t="str">
        <f>mergeValue(A197) &amp;"."&amp; mergeValue(B197)&amp;"."&amp; mergeValue(C197)&amp;"."&amp; mergeValue(D197)&amp;"."&amp; mergeValue(E197)</f>
        <v>1.1.1.1.1</v>
      </c>
      <c r="M197" s="1341"/>
      <c r="N197" s="1282" t="s">
        <v>80</v>
      </c>
      <c r="O197" s="1347"/>
      <c r="P197" s="1345">
        <v>1</v>
      </c>
      <c r="Q197" s="1412"/>
      <c r="R197" s="1282" t="s">
        <v>80</v>
      </c>
      <c r="S197" s="1347"/>
      <c r="T197" s="1345">
        <v>1</v>
      </c>
      <c r="U197" s="1412"/>
      <c r="V197" s="1282" t="s">
        <v>80</v>
      </c>
      <c r="W197" s="660"/>
      <c r="X197" s="649">
        <v>1</v>
      </c>
      <c r="Y197" s="1036"/>
      <c r="Z197" s="632"/>
      <c r="AA197" s="632"/>
      <c r="AB197" s="1280"/>
      <c r="AC197" s="1282" t="s">
        <v>80</v>
      </c>
      <c r="AD197" s="1280"/>
      <c r="AE197" s="1282" t="s">
        <v>80</v>
      </c>
      <c r="AF197" s="674"/>
      <c r="AG197" s="1342" t="s">
        <v>617</v>
      </c>
      <c r="AH197" s="677" t="str">
        <f>strCheckDate(Z198:AF198)</f>
        <v/>
      </c>
      <c r="AI197" s="680" t="str">
        <f>IF(AND(COUNTIF(AJ192:AJ192,AJ197)&gt;1,AJ197&lt;&gt;""),"ErrUnique:HasDoubleConn","")</f>
        <v/>
      </c>
      <c r="AJ197" s="680"/>
      <c r="AK197" s="680"/>
      <c r="AL197" s="680"/>
      <c r="AM197" s="680"/>
      <c r="AN197" s="680"/>
      <c r="AO197" s="677"/>
      <c r="AP197" s="677"/>
      <c r="AQ197" s="677"/>
      <c r="AR197" s="677"/>
    </row>
    <row r="198" spans="1:46" s="645" customFormat="1" ht="17.149999999999999" customHeight="1">
      <c r="A198" s="1301"/>
      <c r="B198" s="1301"/>
      <c r="C198" s="1301"/>
      <c r="D198" s="1301"/>
      <c r="E198" s="1301"/>
      <c r="F198" s="950"/>
      <c r="G198" s="959"/>
      <c r="H198" s="960"/>
      <c r="I198" s="961"/>
      <c r="J198" s="951"/>
      <c r="K198" s="1236"/>
      <c r="L198" s="1340"/>
      <c r="M198" s="1341"/>
      <c r="N198" s="1282"/>
      <c r="O198" s="1347"/>
      <c r="P198" s="1345"/>
      <c r="Q198" s="1412"/>
      <c r="R198" s="1282"/>
      <c r="S198" s="1347"/>
      <c r="T198" s="1345"/>
      <c r="U198" s="1412"/>
      <c r="V198" s="1282"/>
      <c r="W198" s="683"/>
      <c r="X198" s="664"/>
      <c r="Y198" s="664"/>
      <c r="Z198" s="666"/>
      <c r="AA198" s="566" t="str">
        <f>AB197 &amp; "-" &amp; AD197</f>
        <v>-</v>
      </c>
      <c r="AB198" s="1281"/>
      <c r="AC198" s="1282"/>
      <c r="AD198" s="1281"/>
      <c r="AE198" s="1282"/>
      <c r="AF198" s="633"/>
      <c r="AG198" s="1343"/>
      <c r="AH198" s="677"/>
      <c r="AI198" s="680"/>
      <c r="AJ198" s="680"/>
      <c r="AK198" s="680"/>
      <c r="AL198" s="680"/>
      <c r="AM198" s="680"/>
      <c r="AN198" s="680"/>
      <c r="AO198" s="677"/>
      <c r="AP198" s="677"/>
      <c r="AQ198" s="677"/>
      <c r="AR198" s="677"/>
    </row>
    <row r="199" spans="1:46" s="645" customFormat="1" ht="17.149999999999999" customHeight="1">
      <c r="A199" s="1301"/>
      <c r="B199" s="1301"/>
      <c r="C199" s="1301"/>
      <c r="D199" s="1301"/>
      <c r="E199" s="1301"/>
      <c r="F199" s="950"/>
      <c r="G199" s="959"/>
      <c r="H199" s="960"/>
      <c r="I199" s="961"/>
      <c r="J199" s="951"/>
      <c r="K199" s="1236"/>
      <c r="L199" s="1340"/>
      <c r="M199" s="1341"/>
      <c r="N199" s="1282"/>
      <c r="O199" s="1347"/>
      <c r="P199" s="1345"/>
      <c r="Q199" s="1412"/>
      <c r="R199" s="1282"/>
      <c r="S199" s="565"/>
      <c r="T199" s="658"/>
      <c r="U199" s="664"/>
      <c r="V199" s="665"/>
      <c r="W199" s="665"/>
      <c r="X199" s="665"/>
      <c r="Y199" s="665"/>
      <c r="Z199" s="666"/>
      <c r="AA199" s="666"/>
      <c r="AB199" s="667"/>
      <c r="AC199" s="663"/>
      <c r="AD199" s="663"/>
      <c r="AE199" s="667"/>
      <c r="AF199" s="663"/>
      <c r="AG199" s="1343"/>
      <c r="AH199" s="677"/>
      <c r="AI199" s="680"/>
      <c r="AJ199" s="680"/>
      <c r="AK199" s="680"/>
      <c r="AL199" s="680"/>
      <c r="AM199" s="680"/>
      <c r="AN199" s="680"/>
      <c r="AO199" s="677"/>
      <c r="AP199" s="677"/>
      <c r="AQ199" s="677"/>
      <c r="AR199" s="677"/>
    </row>
    <row r="200" spans="1:46" s="645" customFormat="1" ht="17.149999999999999" customHeight="1">
      <c r="A200" s="1301"/>
      <c r="B200" s="1301"/>
      <c r="C200" s="1301"/>
      <c r="D200" s="1301"/>
      <c r="E200" s="1301"/>
      <c r="F200" s="950"/>
      <c r="G200" s="959"/>
      <c r="H200" s="960"/>
      <c r="I200" s="961"/>
      <c r="J200" s="951"/>
      <c r="K200" s="1236"/>
      <c r="L200" s="1340"/>
      <c r="M200" s="1341"/>
      <c r="N200" s="1282"/>
      <c r="O200" s="668"/>
      <c r="P200" s="670"/>
      <c r="Q200" s="669"/>
      <c r="R200" s="665"/>
      <c r="S200" s="665"/>
      <c r="T200" s="665"/>
      <c r="U200" s="665"/>
      <c r="V200" s="665"/>
      <c r="W200" s="665"/>
      <c r="X200" s="665"/>
      <c r="Y200" s="665"/>
      <c r="Z200" s="666"/>
      <c r="AA200" s="666"/>
      <c r="AB200" s="667"/>
      <c r="AC200" s="663"/>
      <c r="AD200" s="663"/>
      <c r="AE200" s="667"/>
      <c r="AF200" s="663"/>
      <c r="AG200" s="1343"/>
      <c r="AH200" s="677"/>
      <c r="AI200" s="680"/>
      <c r="AJ200" s="680"/>
      <c r="AK200" s="680"/>
      <c r="AL200" s="680"/>
      <c r="AM200" s="680"/>
      <c r="AN200" s="680"/>
      <c r="AO200" s="677"/>
      <c r="AP200" s="677"/>
      <c r="AQ200" s="677"/>
      <c r="AR200" s="677"/>
    </row>
    <row r="201" spans="1:46" s="644" customFormat="1" ht="14.95" customHeight="1">
      <c r="A201" s="1301"/>
      <c r="B201" s="1301"/>
      <c r="C201" s="1301"/>
      <c r="D201" s="1301"/>
      <c r="E201" s="958"/>
      <c r="F201" s="952"/>
      <c r="G201" s="954"/>
      <c r="H201" s="952"/>
      <c r="I201" s="961"/>
      <c r="J201" s="951"/>
      <c r="K201" s="945"/>
      <c r="L201" s="648"/>
      <c r="M201" s="657" t="s">
        <v>4</v>
      </c>
      <c r="N201" s="657"/>
      <c r="O201" s="657"/>
      <c r="P201" s="657"/>
      <c r="Q201" s="657"/>
      <c r="R201" s="657"/>
      <c r="S201" s="657"/>
      <c r="T201" s="657"/>
      <c r="U201" s="657"/>
      <c r="V201" s="657"/>
      <c r="W201" s="657"/>
      <c r="X201" s="657"/>
      <c r="Y201" s="657"/>
      <c r="Z201" s="657"/>
      <c r="AA201" s="657"/>
      <c r="AB201" s="657"/>
      <c r="AC201" s="657"/>
      <c r="AD201" s="657"/>
      <c r="AE201" s="657"/>
      <c r="AF201" s="657"/>
      <c r="AG201" s="1344"/>
      <c r="AH201" s="679"/>
      <c r="AI201" s="679"/>
      <c r="AJ201" s="681"/>
      <c r="AK201" s="681"/>
      <c r="AL201" s="681"/>
      <c r="AM201" s="681"/>
      <c r="AN201" s="681"/>
      <c r="AO201" s="679"/>
      <c r="AP201" s="679"/>
      <c r="AQ201" s="679"/>
      <c r="AR201" s="679"/>
    </row>
    <row r="202" spans="1:46" s="644" customFormat="1" ht="14.95" customHeight="1">
      <c r="A202" s="1301"/>
      <c r="B202" s="1301"/>
      <c r="C202" s="1301"/>
      <c r="D202" s="958"/>
      <c r="E202" s="958"/>
      <c r="F202" s="952"/>
      <c r="G202" s="959"/>
      <c r="H202" s="952"/>
      <c r="I202" s="945"/>
      <c r="J202" s="936"/>
      <c r="K202" s="945"/>
      <c r="L202" s="648"/>
      <c r="M202" s="656" t="s">
        <v>15</v>
      </c>
      <c r="N202" s="656"/>
      <c r="O202" s="656"/>
      <c r="P202" s="656"/>
      <c r="Q202" s="656"/>
      <c r="R202" s="656"/>
      <c r="S202" s="656"/>
      <c r="T202" s="656"/>
      <c r="U202" s="656"/>
      <c r="V202" s="656"/>
      <c r="W202" s="656"/>
      <c r="X202" s="656"/>
      <c r="Y202" s="656"/>
      <c r="Z202" s="656"/>
      <c r="AA202" s="656"/>
      <c r="AB202" s="656"/>
      <c r="AC202" s="656"/>
      <c r="AD202" s="656"/>
      <c r="AE202" s="656"/>
      <c r="AF202" s="663"/>
      <c r="AG202" s="659"/>
      <c r="AH202" s="679"/>
      <c r="AI202" s="679"/>
      <c r="AJ202" s="681"/>
      <c r="AK202" s="681"/>
      <c r="AL202" s="681"/>
      <c r="AM202" s="681"/>
      <c r="AN202" s="681"/>
      <c r="AO202" s="679"/>
      <c r="AP202" s="679"/>
      <c r="AQ202" s="679"/>
      <c r="AR202" s="679"/>
    </row>
    <row r="203" spans="1:46" s="644" customFormat="1" ht="14.95" customHeight="1">
      <c r="A203" s="1301"/>
      <c r="B203" s="1301"/>
      <c r="C203" s="958"/>
      <c r="D203" s="958"/>
      <c r="E203" s="958"/>
      <c r="F203" s="952"/>
      <c r="G203" s="959"/>
      <c r="H203" s="952"/>
      <c r="I203" s="945"/>
      <c r="J203" s="936"/>
      <c r="K203" s="945"/>
      <c r="L203" s="648"/>
      <c r="M203" s="655" t="s">
        <v>16</v>
      </c>
      <c r="N203" s="655"/>
      <c r="O203" s="655"/>
      <c r="P203" s="655"/>
      <c r="Q203" s="655"/>
      <c r="R203" s="655"/>
      <c r="S203" s="655"/>
      <c r="T203" s="655"/>
      <c r="U203" s="655"/>
      <c r="V203" s="655"/>
      <c r="W203" s="655"/>
      <c r="X203" s="655"/>
      <c r="Y203" s="655"/>
      <c r="Z203" s="651"/>
      <c r="AA203" s="651"/>
      <c r="AB203" s="667"/>
      <c r="AC203" s="663"/>
      <c r="AD203" s="662"/>
      <c r="AE203" s="655"/>
      <c r="AF203" s="663"/>
      <c r="AG203" s="659"/>
      <c r="AH203" s="679"/>
      <c r="AI203" s="679"/>
      <c r="AJ203" s="679"/>
      <c r="AK203" s="679"/>
      <c r="AL203" s="679"/>
      <c r="AM203" s="679"/>
      <c r="AN203" s="679"/>
      <c r="AO203" s="679"/>
      <c r="AP203" s="679"/>
      <c r="AQ203" s="679"/>
      <c r="AR203" s="679"/>
    </row>
    <row r="204" spans="1:46" s="644" customFormat="1" ht="14.95" customHeight="1">
      <c r="A204" s="1301"/>
      <c r="B204" s="958"/>
      <c r="C204" s="958"/>
      <c r="D204" s="958"/>
      <c r="E204" s="958"/>
      <c r="F204" s="952"/>
      <c r="G204" s="959"/>
      <c r="H204" s="952"/>
      <c r="I204" s="945"/>
      <c r="J204" s="936"/>
      <c r="K204" s="945"/>
      <c r="L204" s="648"/>
      <c r="M204" s="658" t="s">
        <v>17</v>
      </c>
      <c r="N204" s="658"/>
      <c r="O204" s="658"/>
      <c r="P204" s="658"/>
      <c r="Q204" s="658"/>
      <c r="R204" s="658"/>
      <c r="S204" s="658"/>
      <c r="T204" s="658"/>
      <c r="U204" s="658"/>
      <c r="V204" s="658"/>
      <c r="W204" s="658"/>
      <c r="X204" s="658"/>
      <c r="Y204" s="658"/>
      <c r="Z204" s="651"/>
      <c r="AA204" s="651"/>
      <c r="AB204" s="667"/>
      <c r="AC204" s="663"/>
      <c r="AD204" s="662"/>
      <c r="AE204" s="655"/>
      <c r="AF204" s="663"/>
      <c r="AG204" s="659"/>
      <c r="AH204" s="679"/>
      <c r="AI204" s="679"/>
      <c r="AJ204" s="679"/>
      <c r="AK204" s="679"/>
      <c r="AL204" s="679"/>
      <c r="AM204" s="679"/>
      <c r="AN204" s="679"/>
      <c r="AO204" s="679"/>
      <c r="AP204" s="679"/>
      <c r="AQ204" s="679"/>
      <c r="AR204" s="679"/>
    </row>
    <row r="205" spans="1:46" s="644" customFormat="1" ht="14.95" customHeight="1">
      <c r="A205" s="931"/>
      <c r="B205" s="931"/>
      <c r="C205" s="931"/>
      <c r="D205" s="931"/>
      <c r="E205" s="931"/>
      <c r="F205" s="931"/>
      <c r="G205" s="944"/>
      <c r="H205" s="945"/>
      <c r="I205" s="935"/>
      <c r="J205" s="936"/>
      <c r="K205" s="931"/>
      <c r="L205" s="648"/>
      <c r="M205" s="664" t="s">
        <v>303</v>
      </c>
      <c r="N205" s="664"/>
      <c r="O205" s="664"/>
      <c r="P205" s="664"/>
      <c r="Q205" s="664"/>
      <c r="R205" s="664"/>
      <c r="S205" s="664"/>
      <c r="T205" s="664"/>
      <c r="U205" s="664"/>
      <c r="V205" s="664"/>
      <c r="W205" s="664"/>
      <c r="X205" s="664"/>
      <c r="Y205" s="664"/>
      <c r="Z205" s="651"/>
      <c r="AA205" s="651"/>
      <c r="AB205" s="667"/>
      <c r="AC205" s="663"/>
      <c r="AD205" s="662"/>
      <c r="AE205" s="655"/>
      <c r="AF205" s="663"/>
      <c r="AG205" s="659"/>
      <c r="AH205" s="679"/>
      <c r="AI205" s="679"/>
      <c r="AJ205" s="679"/>
      <c r="AK205" s="679"/>
      <c r="AL205" s="679"/>
      <c r="AM205" s="679"/>
      <c r="AN205" s="679"/>
      <c r="AO205" s="679"/>
      <c r="AP205" s="679"/>
      <c r="AQ205" s="679"/>
      <c r="AR205" s="679"/>
    </row>
    <row r="206" spans="1:46" ht="14.95" customHeight="1">
      <c r="G206" s="146"/>
      <c r="H206" s="147"/>
      <c r="I206" s="147"/>
      <c r="J206" s="79"/>
      <c r="K206" s="147"/>
      <c r="L206" s="147"/>
      <c r="M206" s="147"/>
      <c r="N206" s="147"/>
      <c r="O206" s="147"/>
      <c r="P206" s="147"/>
      <c r="Q206" s="147"/>
      <c r="R206" s="147"/>
      <c r="S206" s="147"/>
      <c r="T206" s="147"/>
      <c r="U206" s="147"/>
      <c r="V206" s="147"/>
      <c r="W206" s="147"/>
      <c r="X206" s="147"/>
      <c r="Y206" s="147"/>
      <c r="Z206" s="147"/>
      <c r="AA206" s="147"/>
      <c r="AB206" s="147"/>
      <c r="AC206" s="147"/>
      <c r="AD206" s="147"/>
      <c r="AE206" s="147"/>
      <c r="AF206" s="147"/>
      <c r="AG206" s="147"/>
      <c r="AH206" s="147"/>
      <c r="AI206" s="147"/>
      <c r="AJ206" s="147"/>
      <c r="AK206" s="192"/>
      <c r="AL206" s="192"/>
      <c r="AM206" s="192"/>
      <c r="AN206" s="192"/>
      <c r="AO206" s="192"/>
      <c r="AP206" s="192"/>
      <c r="AQ206" s="192"/>
      <c r="AR206" s="192"/>
      <c r="AS206" s="192"/>
      <c r="AT206" s="192"/>
    </row>
    <row r="207" spans="1:46" ht="14.95" customHeight="1">
      <c r="G207" s="146"/>
      <c r="H207" s="147"/>
      <c r="I207" s="147"/>
      <c r="J207" s="79"/>
      <c r="K207" s="147"/>
      <c r="L207" s="147"/>
      <c r="M207" s="147"/>
      <c r="N207" s="147"/>
      <c r="O207" s="147"/>
      <c r="P207" s="147"/>
      <c r="Q207" s="1303"/>
      <c r="R207" s="147"/>
      <c r="S207" s="147"/>
      <c r="T207" s="147"/>
      <c r="U207" s="1303"/>
      <c r="V207" s="147"/>
      <c r="W207" s="147"/>
      <c r="X207" s="147"/>
      <c r="Y207" s="1033"/>
      <c r="Z207" s="147"/>
      <c r="AA207" s="147"/>
      <c r="AB207" s="147"/>
      <c r="AC207" s="147"/>
      <c r="AD207" s="147"/>
      <c r="AE207" s="147"/>
      <c r="AF207" s="147"/>
      <c r="AG207" s="147"/>
      <c r="AH207" s="147"/>
      <c r="AI207" s="147"/>
      <c r="AJ207" s="147"/>
      <c r="AK207" s="192"/>
      <c r="AL207" s="192"/>
      <c r="AM207" s="192"/>
      <c r="AN207" s="192"/>
      <c r="AO207" s="192"/>
      <c r="AP207" s="192"/>
      <c r="AQ207" s="192"/>
      <c r="AR207" s="192"/>
      <c r="AS207" s="192"/>
      <c r="AT207" s="192"/>
    </row>
    <row r="208" spans="1:46" ht="14.95" customHeight="1">
      <c r="G208" s="146"/>
      <c r="H208" s="147"/>
      <c r="I208" s="147"/>
      <c r="J208" s="79"/>
      <c r="K208" s="147"/>
      <c r="L208" s="147"/>
      <c r="M208" s="147"/>
      <c r="N208" s="147"/>
      <c r="O208" s="147"/>
      <c r="P208" s="147"/>
      <c r="Q208" s="1303"/>
      <c r="R208" s="147"/>
      <c r="S208" s="147"/>
      <c r="T208" s="147"/>
      <c r="U208" s="1303"/>
      <c r="V208" s="147"/>
      <c r="W208" s="147"/>
      <c r="X208" s="147"/>
      <c r="Y208" s="147"/>
      <c r="Z208" s="147"/>
      <c r="AA208" s="147"/>
      <c r="AB208" s="147"/>
      <c r="AC208" s="147"/>
    </row>
    <row r="209" spans="1:83" ht="14.95" customHeight="1">
      <c r="G209" s="146"/>
      <c r="H209" s="147"/>
      <c r="I209" s="147"/>
      <c r="J209" s="79"/>
      <c r="K209" s="147"/>
      <c r="L209" s="147"/>
      <c r="M209" s="147"/>
      <c r="N209" s="147"/>
      <c r="O209" s="147"/>
      <c r="Q209" s="1303"/>
      <c r="V209" s="147"/>
      <c r="W209" s="147"/>
      <c r="X209" s="147"/>
      <c r="Z209" s="147"/>
      <c r="AA209" s="147"/>
      <c r="AB209" s="147"/>
      <c r="AC209" s="687"/>
      <c r="AD209" s="147"/>
    </row>
    <row r="210" spans="1:83" ht="14.95" customHeight="1">
      <c r="G210" s="146"/>
      <c r="H210" s="147"/>
      <c r="I210" s="147"/>
      <c r="J210" s="79"/>
      <c r="K210" s="147"/>
      <c r="L210" s="147"/>
      <c r="M210" s="147"/>
      <c r="N210" s="147"/>
      <c r="O210" s="147"/>
      <c r="Q210" s="213"/>
      <c r="Y210" s="147"/>
      <c r="Z210" s="147"/>
      <c r="AA210" s="147"/>
      <c r="AB210" s="147"/>
      <c r="AC210" s="147"/>
      <c r="AD210" s="147"/>
      <c r="AE210" s="147"/>
    </row>
    <row r="211" spans="1:83" ht="14.95" customHeight="1">
      <c r="A211" s="688"/>
      <c r="B211" s="688"/>
      <c r="C211" s="688"/>
      <c r="D211" s="688"/>
      <c r="E211" s="688"/>
      <c r="F211" s="688"/>
      <c r="G211" s="691"/>
      <c r="H211" s="692"/>
      <c r="I211" s="692"/>
      <c r="J211" s="689"/>
      <c r="K211" s="692"/>
      <c r="L211" s="692"/>
      <c r="M211" s="692"/>
      <c r="N211" s="1413" t="s">
        <v>81</v>
      </c>
      <c r="O211" s="1347"/>
      <c r="P211" s="1345">
        <v>1</v>
      </c>
      <c r="Q211" s="1381"/>
      <c r="R211" s="1282" t="s">
        <v>80</v>
      </c>
      <c r="S211" s="1384"/>
      <c r="T211" s="1414">
        <v>1</v>
      </c>
      <c r="U211" s="1304"/>
      <c r="V211" s="1282" t="s">
        <v>80</v>
      </c>
      <c r="W211" s="779"/>
      <c r="X211" s="695">
        <v>1</v>
      </c>
      <c r="Y211" s="1033"/>
      <c r="Z211" s="692"/>
      <c r="AA211" s="692"/>
      <c r="AB211" s="692"/>
      <c r="AC211" s="692"/>
      <c r="AD211" s="692"/>
      <c r="AE211" s="688"/>
      <c r="AF211" s="686"/>
      <c r="AG211" s="686"/>
      <c r="AH211" s="686"/>
      <c r="AI211" s="686"/>
      <c r="AJ211" s="686"/>
      <c r="AK211" s="686"/>
      <c r="AL211" s="686"/>
      <c r="AM211" s="686"/>
      <c r="AN211" s="686"/>
      <c r="AO211" s="686"/>
      <c r="AP211" s="686"/>
      <c r="AQ211" s="686"/>
      <c r="AR211" s="686"/>
      <c r="AS211" s="686"/>
      <c r="AT211" s="686"/>
      <c r="AU211" s="686"/>
      <c r="AV211" s="686"/>
      <c r="AW211" s="686"/>
      <c r="AX211" s="686"/>
      <c r="AY211" s="686"/>
      <c r="AZ211" s="686"/>
      <c r="BA211" s="686"/>
      <c r="BB211" s="686"/>
      <c r="BC211" s="686"/>
      <c r="BD211" s="686"/>
      <c r="BE211" s="686"/>
      <c r="BF211" s="686"/>
      <c r="BG211" s="686"/>
      <c r="BH211" s="686"/>
      <c r="BI211" s="686"/>
      <c r="BJ211" s="686"/>
      <c r="BK211" s="686"/>
      <c r="BL211" s="686"/>
      <c r="BM211" s="686"/>
      <c r="BN211" s="686"/>
      <c r="BO211" s="686"/>
      <c r="BP211" s="686"/>
      <c r="BQ211" s="686"/>
      <c r="BR211" s="686"/>
      <c r="BS211" s="686"/>
      <c r="BT211" s="686"/>
      <c r="BU211" s="686"/>
      <c r="BV211" s="686"/>
      <c r="BW211" s="686"/>
      <c r="BX211" s="686"/>
      <c r="BY211" s="686"/>
      <c r="BZ211" s="686"/>
      <c r="CA211" s="686"/>
      <c r="CB211" s="686"/>
      <c r="CC211" s="686"/>
      <c r="CD211" s="686"/>
      <c r="CE211" s="686"/>
    </row>
    <row r="212" spans="1:83" ht="14.95" customHeight="1">
      <c r="A212" s="688"/>
      <c r="B212" s="688"/>
      <c r="C212" s="688"/>
      <c r="D212" s="688"/>
      <c r="E212" s="688"/>
      <c r="F212" s="688"/>
      <c r="G212" s="691"/>
      <c r="H212" s="692"/>
      <c r="I212" s="692"/>
      <c r="J212" s="689"/>
      <c r="K212" s="692"/>
      <c r="L212" s="692"/>
      <c r="M212" s="692"/>
      <c r="N212" s="1413"/>
      <c r="O212" s="1347"/>
      <c r="P212" s="1345"/>
      <c r="Q212" s="1381"/>
      <c r="R212" s="1282"/>
      <c r="S212" s="1385"/>
      <c r="T212" s="1415"/>
      <c r="U212" s="1304"/>
      <c r="V212" s="1282"/>
      <c r="W212" s="693"/>
      <c r="X212" s="693"/>
      <c r="Y212" s="693" t="s">
        <v>622</v>
      </c>
      <c r="Z212" s="692"/>
      <c r="AA212" s="692"/>
      <c r="AB212" s="692"/>
      <c r="AC212" s="692"/>
      <c r="AD212" s="692"/>
      <c r="AE212" s="692"/>
      <c r="AF212" s="686"/>
      <c r="AG212" s="686"/>
      <c r="AH212" s="686"/>
      <c r="AI212" s="686"/>
      <c r="AJ212" s="686"/>
      <c r="AK212" s="686"/>
      <c r="AL212" s="686"/>
      <c r="AM212" s="686"/>
      <c r="AN212" s="686"/>
      <c r="AO212" s="686"/>
      <c r="AP212" s="686"/>
      <c r="AQ212" s="686"/>
      <c r="AR212" s="686"/>
      <c r="AS212" s="686"/>
      <c r="AT212" s="686"/>
      <c r="AU212" s="686"/>
      <c r="AV212" s="686"/>
      <c r="AW212" s="686"/>
      <c r="AX212" s="686"/>
      <c r="AY212" s="686"/>
      <c r="AZ212" s="686"/>
      <c r="BA212" s="686"/>
      <c r="BB212" s="686"/>
      <c r="BC212" s="686"/>
      <c r="BD212" s="686"/>
      <c r="BE212" s="686"/>
      <c r="BF212" s="686"/>
      <c r="BG212" s="686"/>
      <c r="BH212" s="686"/>
      <c r="BI212" s="686"/>
      <c r="BJ212" s="686"/>
      <c r="BK212" s="686"/>
      <c r="BL212" s="686"/>
      <c r="BM212" s="686"/>
      <c r="BN212" s="686"/>
      <c r="BO212" s="686"/>
      <c r="BP212" s="686"/>
      <c r="BQ212" s="686"/>
      <c r="BR212" s="686"/>
      <c r="BS212" s="686"/>
      <c r="BT212" s="686"/>
      <c r="BU212" s="686"/>
      <c r="BV212" s="686"/>
      <c r="BW212" s="686"/>
      <c r="BX212" s="686"/>
      <c r="BY212" s="686"/>
      <c r="BZ212" s="686"/>
      <c r="CA212" s="686"/>
      <c r="CB212" s="686"/>
      <c r="CC212" s="686"/>
      <c r="CD212" s="686"/>
      <c r="CE212" s="686"/>
    </row>
    <row r="213" spans="1:83" ht="14.95" customHeight="1">
      <c r="A213" s="688"/>
      <c r="B213" s="688"/>
      <c r="C213" s="688"/>
      <c r="D213" s="688"/>
      <c r="E213" s="688"/>
      <c r="F213" s="688"/>
      <c r="G213" s="691"/>
      <c r="H213" s="692"/>
      <c r="I213" s="692"/>
      <c r="J213" s="689"/>
      <c r="K213" s="692"/>
      <c r="L213" s="692"/>
      <c r="M213" s="692"/>
      <c r="N213" s="1413"/>
      <c r="O213" s="1347"/>
      <c r="P213" s="1345"/>
      <c r="Q213" s="1381"/>
      <c r="R213" s="1282"/>
      <c r="S213" s="690"/>
      <c r="T213" s="690"/>
      <c r="U213" s="693" t="s">
        <v>623</v>
      </c>
      <c r="V213" s="778"/>
      <c r="W213" s="694"/>
      <c r="X213" s="694"/>
      <c r="Y213" s="694"/>
      <c r="Z213" s="692"/>
      <c r="AA213" s="692"/>
      <c r="AB213" s="692"/>
      <c r="AC213" s="692"/>
      <c r="AD213" s="692"/>
      <c r="AE213" s="692"/>
      <c r="AF213" s="686"/>
      <c r="AG213" s="686"/>
      <c r="AH213" s="686"/>
      <c r="AI213" s="686"/>
      <c r="AJ213" s="686"/>
      <c r="AK213" s="686"/>
      <c r="AL213" s="686"/>
      <c r="AM213" s="686"/>
      <c r="AN213" s="686"/>
      <c r="AO213" s="686"/>
      <c r="AP213" s="686"/>
      <c r="AQ213" s="686"/>
      <c r="AR213" s="686"/>
      <c r="AS213" s="686"/>
      <c r="AT213" s="686"/>
      <c r="AU213" s="686"/>
      <c r="AV213" s="686"/>
      <c r="AW213" s="686"/>
      <c r="AX213" s="686"/>
      <c r="AY213" s="686"/>
      <c r="AZ213" s="686"/>
      <c r="BA213" s="686"/>
      <c r="BB213" s="686"/>
      <c r="BC213" s="686"/>
      <c r="BD213" s="686"/>
      <c r="BE213" s="686"/>
      <c r="BF213" s="686"/>
      <c r="BG213" s="686"/>
      <c r="BH213" s="686"/>
      <c r="BI213" s="686"/>
      <c r="BJ213" s="686"/>
      <c r="BK213" s="686"/>
      <c r="BL213" s="686"/>
      <c r="BM213" s="686"/>
      <c r="BN213" s="686"/>
      <c r="BO213" s="686"/>
      <c r="BP213" s="686"/>
      <c r="BQ213" s="686"/>
      <c r="BR213" s="686"/>
      <c r="BS213" s="686"/>
      <c r="BT213" s="686"/>
      <c r="BU213" s="686"/>
      <c r="BV213" s="686"/>
      <c r="BW213" s="686"/>
      <c r="BX213" s="686"/>
      <c r="BY213" s="686"/>
      <c r="BZ213" s="686"/>
      <c r="CA213" s="686"/>
      <c r="CB213" s="686"/>
      <c r="CC213" s="686"/>
      <c r="CD213" s="686"/>
      <c r="CE213" s="686"/>
    </row>
    <row r="214" spans="1:83" ht="14.95" customHeight="1">
      <c r="A214" s="688"/>
      <c r="B214" s="688"/>
      <c r="C214" s="688"/>
      <c r="D214" s="688"/>
      <c r="E214" s="688"/>
      <c r="F214" s="688"/>
      <c r="G214" s="691"/>
      <c r="H214" s="692"/>
      <c r="I214" s="692"/>
      <c r="J214" s="689"/>
      <c r="K214" s="692"/>
      <c r="L214" s="692"/>
      <c r="M214" s="692"/>
      <c r="N214" s="1282"/>
      <c r="O214" s="776"/>
      <c r="P214" s="776"/>
      <c r="Q214" s="777"/>
      <c r="R214" s="778"/>
      <c r="S214" s="694"/>
      <c r="T214" s="694"/>
      <c r="U214" s="694"/>
      <c r="V214" s="694"/>
      <c r="W214" s="694"/>
      <c r="X214" s="694"/>
      <c r="Y214" s="694"/>
      <c r="Z214" s="692"/>
      <c r="AA214" s="692"/>
      <c r="AB214" s="692"/>
      <c r="AC214" s="692"/>
      <c r="AD214" s="692"/>
      <c r="AE214" s="692"/>
      <c r="AF214" s="686"/>
      <c r="AG214" s="686"/>
      <c r="AH214" s="686"/>
      <c r="AI214" s="686"/>
      <c r="AJ214" s="686"/>
      <c r="AK214" s="686"/>
      <c r="AL214" s="686"/>
      <c r="AM214" s="686"/>
      <c r="AN214" s="686"/>
      <c r="AO214" s="686"/>
      <c r="AP214" s="686"/>
      <c r="AQ214" s="686"/>
      <c r="AR214" s="686"/>
      <c r="AS214" s="686"/>
      <c r="AT214" s="686"/>
      <c r="AU214" s="686"/>
      <c r="AV214" s="686"/>
      <c r="AW214" s="686"/>
      <c r="AX214" s="686"/>
      <c r="AY214" s="686"/>
      <c r="AZ214" s="686"/>
      <c r="BA214" s="686"/>
      <c r="BB214" s="686"/>
      <c r="BC214" s="686"/>
      <c r="BD214" s="686"/>
      <c r="BE214" s="686"/>
      <c r="BF214" s="686"/>
      <c r="BG214" s="686"/>
      <c r="BH214" s="686"/>
      <c r="BI214" s="686"/>
      <c r="BJ214" s="686"/>
      <c r="BK214" s="686"/>
      <c r="BL214" s="686"/>
      <c r="BM214" s="686"/>
      <c r="BN214" s="686"/>
      <c r="BO214" s="686"/>
      <c r="BP214" s="686"/>
      <c r="BQ214" s="686"/>
      <c r="BR214" s="686"/>
      <c r="BS214" s="686"/>
      <c r="BT214" s="686"/>
      <c r="BU214" s="686"/>
      <c r="BV214" s="686"/>
      <c r="BW214" s="686"/>
      <c r="BX214" s="686"/>
      <c r="BY214" s="686"/>
      <c r="BZ214" s="686"/>
      <c r="CA214" s="686"/>
      <c r="CB214" s="686"/>
      <c r="CC214" s="686"/>
      <c r="CD214" s="686"/>
      <c r="CE214" s="686"/>
    </row>
    <row r="216" spans="1:83" s="35" customFormat="1" ht="17.149999999999999" customHeight="1">
      <c r="A216" s="91"/>
      <c r="B216" s="91"/>
      <c r="C216" s="80"/>
      <c r="D216" s="141"/>
      <c r="E216" s="160"/>
      <c r="F216" s="162"/>
      <c r="G216" s="162"/>
      <c r="H216" s="161"/>
      <c r="I216" s="161"/>
      <c r="J216" s="161"/>
      <c r="K216" s="161"/>
      <c r="L216" s="161"/>
      <c r="M216" s="161"/>
      <c r="N216" s="161"/>
      <c r="O216" s="161"/>
      <c r="P216" s="161"/>
      <c r="Q216" s="161"/>
      <c r="R216" s="161"/>
      <c r="S216" s="161"/>
      <c r="T216" s="143"/>
      <c r="U216" s="143"/>
      <c r="V216" s="143"/>
      <c r="W216" s="163"/>
      <c r="X216" s="163"/>
    </row>
    <row r="217" spans="1:83" s="699" customFormat="1" ht="18.7" customHeight="1">
      <c r="X217" s="679"/>
      <c r="Y217" s="679"/>
      <c r="Z217" s="679"/>
      <c r="AA217" s="679"/>
      <c r="AB217" s="679"/>
      <c r="AC217" s="679"/>
      <c r="AD217" s="679"/>
      <c r="AE217" s="679"/>
      <c r="AF217" s="679"/>
      <c r="AG217" s="679"/>
      <c r="AH217" s="679"/>
      <c r="AI217" s="679"/>
      <c r="AJ217" s="679"/>
    </row>
    <row r="218" spans="1:83" s="34" customFormat="1" ht="17.149999999999999" customHeight="1">
      <c r="G218" s="34" t="s">
        <v>11</v>
      </c>
      <c r="I218" s="34" t="s">
        <v>647</v>
      </c>
      <c r="V218" s="148"/>
      <c r="X218" s="205"/>
      <c r="Y218" s="205"/>
      <c r="Z218" s="205"/>
      <c r="AA218" s="205"/>
      <c r="AB218" s="205"/>
      <c r="AC218" s="205"/>
      <c r="AD218" s="205"/>
      <c r="AE218" s="205"/>
      <c r="AF218" s="205"/>
      <c r="AG218" s="205"/>
      <c r="AH218" s="205"/>
      <c r="AI218" s="205"/>
      <c r="AJ218" s="205"/>
    </row>
    <row r="219" spans="1:83" s="699" customFormat="1" ht="17.149999999999999" customHeight="1">
      <c r="L219" s="113"/>
      <c r="M219" s="113"/>
      <c r="N219" s="113"/>
      <c r="O219" s="113"/>
      <c r="P219" s="113"/>
      <c r="Q219" s="113"/>
      <c r="R219" s="113"/>
      <c r="S219" s="113"/>
      <c r="T219" s="113"/>
      <c r="U219" s="113"/>
      <c r="V219" s="113"/>
      <c r="W219" s="113"/>
      <c r="X219" s="679"/>
      <c r="Y219" s="679"/>
      <c r="Z219" s="679"/>
      <c r="AA219" s="679"/>
      <c r="AB219" s="679"/>
      <c r="AC219" s="679"/>
      <c r="AD219" s="679"/>
      <c r="AE219" s="679"/>
      <c r="AF219" s="679"/>
      <c r="AG219" s="679"/>
      <c r="AH219" s="679"/>
      <c r="AI219" s="679"/>
      <c r="AJ219" s="679"/>
    </row>
    <row r="220" spans="1:83" s="745" customFormat="1" ht="23.1">
      <c r="A220" s="1301">
        <v>1</v>
      </c>
      <c r="B220" s="825"/>
      <c r="C220" s="825"/>
      <c r="D220" s="825"/>
      <c r="E220" s="826"/>
      <c r="F220" s="827"/>
      <c r="G220" s="827"/>
      <c r="H220" s="827"/>
      <c r="I220" s="828"/>
      <c r="J220" s="823"/>
      <c r="K220" s="830"/>
      <c r="L220" s="738">
        <f>mergeValue(A220)</f>
        <v>1</v>
      </c>
      <c r="M220" s="604" t="s">
        <v>18</v>
      </c>
      <c r="N220" s="609"/>
      <c r="O220" s="1375"/>
      <c r="P220" s="1376"/>
      <c r="Q220" s="1376"/>
      <c r="R220" s="1376"/>
      <c r="S220" s="1376"/>
      <c r="T220" s="1376"/>
      <c r="U220" s="1376"/>
      <c r="V220" s="1377"/>
      <c r="W220" s="1123" t="s">
        <v>713</v>
      </c>
      <c r="X220" s="753"/>
      <c r="Y220" s="771"/>
      <c r="Z220" s="771" t="str">
        <f t="shared" ref="Z220:Z233" si="3">IF(M220="","",M220 )</f>
        <v>Наименование тарифа</v>
      </c>
      <c r="AA220" s="771"/>
      <c r="AB220" s="771"/>
      <c r="AC220" s="771"/>
      <c r="AD220" s="753"/>
      <c r="AE220" s="753"/>
      <c r="AF220" s="753"/>
      <c r="AG220" s="753"/>
      <c r="AH220" s="753"/>
      <c r="AI220" s="753"/>
      <c r="AJ220" s="753"/>
    </row>
    <row r="221" spans="1:83" s="745" customFormat="1" ht="23.1">
      <c r="A221" s="1301"/>
      <c r="B221" s="1301">
        <v>1</v>
      </c>
      <c r="C221" s="825"/>
      <c r="D221" s="825"/>
      <c r="E221" s="827"/>
      <c r="F221" s="827"/>
      <c r="G221" s="827"/>
      <c r="H221" s="827"/>
      <c r="I221" s="822"/>
      <c r="J221" s="821"/>
      <c r="K221" s="824"/>
      <c r="L221" s="738" t="str">
        <f>mergeValue(A221) &amp;"."&amp; mergeValue(B221)</f>
        <v>1.1</v>
      </c>
      <c r="M221" s="652" t="s">
        <v>14</v>
      </c>
      <c r="N221" s="609"/>
      <c r="O221" s="1375"/>
      <c r="P221" s="1376"/>
      <c r="Q221" s="1376"/>
      <c r="R221" s="1376"/>
      <c r="S221" s="1376"/>
      <c r="T221" s="1376"/>
      <c r="U221" s="1376"/>
      <c r="V221" s="1377"/>
      <c r="W221" s="1123" t="s">
        <v>454</v>
      </c>
      <c r="X221" s="753"/>
      <c r="Y221" s="771"/>
      <c r="Z221" s="771" t="str">
        <f t="shared" si="3"/>
        <v>Территория действия тарифа</v>
      </c>
      <c r="AA221" s="771"/>
      <c r="AB221" s="771"/>
      <c r="AC221" s="771"/>
      <c r="AD221" s="753"/>
      <c r="AE221" s="753"/>
      <c r="AF221" s="753"/>
      <c r="AG221" s="753"/>
      <c r="AH221" s="753"/>
      <c r="AI221" s="753"/>
      <c r="AJ221" s="753"/>
    </row>
    <row r="222" spans="1:83" s="745" customFormat="1" ht="23.1">
      <c r="A222" s="1301"/>
      <c r="B222" s="1301"/>
      <c r="C222" s="1301">
        <v>1</v>
      </c>
      <c r="D222" s="825"/>
      <c r="E222" s="827"/>
      <c r="F222" s="827"/>
      <c r="G222" s="827"/>
      <c r="H222" s="827"/>
      <c r="I222" s="829"/>
      <c r="J222" s="821"/>
      <c r="K222" s="824"/>
      <c r="L222" s="738" t="str">
        <f>mergeValue(A222) &amp;"."&amp; mergeValue(B222)&amp;"."&amp; mergeValue(C222)</f>
        <v>1.1.1</v>
      </c>
      <c r="M222" s="653" t="s">
        <v>6</v>
      </c>
      <c r="N222" s="609"/>
      <c r="O222" s="1375"/>
      <c r="P222" s="1376"/>
      <c r="Q222" s="1376"/>
      <c r="R222" s="1376"/>
      <c r="S222" s="1376"/>
      <c r="T222" s="1376"/>
      <c r="U222" s="1376"/>
      <c r="V222" s="1377"/>
      <c r="W222" s="1123" t="s">
        <v>595</v>
      </c>
      <c r="X222" s="753"/>
      <c r="Y222" s="771"/>
      <c r="Z222" s="771" t="str">
        <f t="shared" si="3"/>
        <v xml:space="preserve">Наименование системы теплоснабжения </v>
      </c>
      <c r="AA222" s="771"/>
      <c r="AB222" s="771"/>
      <c r="AC222" s="771"/>
      <c r="AD222" s="753"/>
      <c r="AE222" s="753"/>
      <c r="AF222" s="753"/>
      <c r="AG222" s="753"/>
      <c r="AH222" s="753"/>
      <c r="AI222" s="753"/>
      <c r="AJ222" s="753"/>
    </row>
    <row r="223" spans="1:83" s="745" customFormat="1" ht="23.1">
      <c r="A223" s="1301"/>
      <c r="B223" s="1301"/>
      <c r="C223" s="1301"/>
      <c r="D223" s="1301">
        <v>1</v>
      </c>
      <c r="E223" s="827"/>
      <c r="F223" s="827"/>
      <c r="G223" s="827"/>
      <c r="H223" s="827"/>
      <c r="I223" s="829"/>
      <c r="J223" s="821"/>
      <c r="K223" s="824"/>
      <c r="L223" s="738" t="str">
        <f>mergeValue(A223) &amp;"."&amp; mergeValue(B223)&amp;"."&amp; mergeValue(C223)&amp;"."&amp; mergeValue(D223)</f>
        <v>1.1.1.1</v>
      </c>
      <c r="M223" s="654" t="s">
        <v>20</v>
      </c>
      <c r="N223" s="609"/>
      <c r="O223" s="1375"/>
      <c r="P223" s="1376"/>
      <c r="Q223" s="1376"/>
      <c r="R223" s="1376"/>
      <c r="S223" s="1376"/>
      <c r="T223" s="1376"/>
      <c r="U223" s="1376"/>
      <c r="V223" s="1377"/>
      <c r="W223" s="1123" t="s">
        <v>596</v>
      </c>
      <c r="X223" s="753"/>
      <c r="Y223" s="771"/>
      <c r="Z223" s="771" t="str">
        <f t="shared" si="3"/>
        <v xml:space="preserve">Источник тепловой энергии  </v>
      </c>
      <c r="AA223" s="771"/>
      <c r="AB223" s="771"/>
      <c r="AC223" s="771"/>
      <c r="AD223" s="753"/>
      <c r="AE223" s="753"/>
      <c r="AF223" s="753"/>
      <c r="AG223" s="753"/>
      <c r="AH223" s="753"/>
      <c r="AI223" s="753"/>
      <c r="AJ223" s="753"/>
    </row>
    <row r="224" spans="1:83" s="745" customFormat="1" ht="80.849999999999994">
      <c r="A224" s="1301"/>
      <c r="B224" s="1301"/>
      <c r="C224" s="1301"/>
      <c r="D224" s="1301"/>
      <c r="E224" s="1301">
        <v>1</v>
      </c>
      <c r="F224" s="827"/>
      <c r="G224" s="827"/>
      <c r="H224" s="825">
        <v>1</v>
      </c>
      <c r="I224" s="1301">
        <v>1</v>
      </c>
      <c r="J224" s="827"/>
      <c r="K224" s="832"/>
      <c r="L224" s="738" t="str">
        <f>mergeValue(A224) &amp;"."&amp; mergeValue(B224)&amp;"."&amp; mergeValue(C224)&amp;"."&amp; mergeValue(D224)&amp;"."&amp; mergeValue(E224)</f>
        <v>1.1.1.1.1</v>
      </c>
      <c r="M224" s="518" t="s">
        <v>7</v>
      </c>
      <c r="N224" s="609"/>
      <c r="O224" s="1304"/>
      <c r="P224" s="1305"/>
      <c r="Q224" s="1305"/>
      <c r="R224" s="1305"/>
      <c r="S224" s="1305"/>
      <c r="T224" s="1305"/>
      <c r="U224" s="1305"/>
      <c r="V224" s="1306"/>
      <c r="W224" s="1123" t="s">
        <v>714</v>
      </c>
      <c r="X224" s="753"/>
      <c r="Y224" s="771"/>
      <c r="Z224" s="771" t="str">
        <f t="shared" si="3"/>
        <v>Схема подключения теплопотребляющей установки к коллектору источника тепловой энергии</v>
      </c>
      <c r="AA224" s="771"/>
      <c r="AB224" s="771"/>
      <c r="AC224" s="771"/>
      <c r="AD224" s="753"/>
      <c r="AE224" s="753"/>
      <c r="AF224" s="753"/>
      <c r="AG224" s="753"/>
      <c r="AH224" s="753"/>
      <c r="AI224" s="753"/>
      <c r="AJ224" s="753"/>
    </row>
    <row r="225" spans="1:36" s="745" customFormat="1" ht="46.2">
      <c r="A225" s="1301"/>
      <c r="B225" s="1301"/>
      <c r="C225" s="1301"/>
      <c r="D225" s="1301"/>
      <c r="E225" s="1301"/>
      <c r="F225" s="1301">
        <v>1</v>
      </c>
      <c r="G225" s="825"/>
      <c r="H225" s="825"/>
      <c r="I225" s="1301"/>
      <c r="J225" s="1301">
        <v>1</v>
      </c>
      <c r="K225" s="833"/>
      <c r="L225" s="738" t="str">
        <f>mergeValue(A225) &amp;"."&amp; mergeValue(B225)&amp;"."&amp; mergeValue(C225)&amp;"."&amp; mergeValue(D225)&amp;"."&amp; mergeValue(E225)&amp;"."&amp; mergeValue(F225)</f>
        <v>1.1.1.1.1.1</v>
      </c>
      <c r="M225" s="519" t="s">
        <v>8</v>
      </c>
      <c r="N225" s="609"/>
      <c r="O225" s="1304"/>
      <c r="P225" s="1305"/>
      <c r="Q225" s="1305"/>
      <c r="R225" s="1305"/>
      <c r="S225" s="1305"/>
      <c r="T225" s="1305"/>
      <c r="U225" s="1305"/>
      <c r="V225" s="1306"/>
      <c r="W225" s="1123" t="s">
        <v>715</v>
      </c>
      <c r="X225" s="753"/>
      <c r="Y225" s="771"/>
      <c r="Z225" s="771" t="str">
        <f t="shared" si="3"/>
        <v>Группа потребителей</v>
      </c>
      <c r="AA225" s="771"/>
      <c r="AB225" s="771"/>
      <c r="AC225" s="771"/>
      <c r="AD225" s="753"/>
      <c r="AE225" s="753"/>
      <c r="AF225" s="753"/>
      <c r="AG225" s="753"/>
      <c r="AH225" s="753"/>
      <c r="AI225" s="753"/>
      <c r="AJ225" s="753"/>
    </row>
    <row r="226" spans="1:36" s="745" customFormat="1" ht="122.1" customHeight="1">
      <c r="A226" s="1301"/>
      <c r="B226" s="1301"/>
      <c r="C226" s="1301"/>
      <c r="D226" s="1301"/>
      <c r="E226" s="1301"/>
      <c r="F226" s="1301"/>
      <c r="G226" s="825">
        <v>1</v>
      </c>
      <c r="H226" s="825"/>
      <c r="I226" s="1301"/>
      <c r="J226" s="1301"/>
      <c r="K226" s="833">
        <v>1</v>
      </c>
      <c r="L226" s="738" t="str">
        <f>mergeValue(A226) &amp;"."&amp; mergeValue(B226)&amp;"."&amp; mergeValue(C226)&amp;"."&amp; mergeValue(D226)&amp;"."&amp; mergeValue(E226)&amp;"."&amp; mergeValue(F226)&amp;"."&amp; mergeValue(G226)</f>
        <v>1.1.1.1.1.1.1</v>
      </c>
      <c r="M226" s="1010"/>
      <c r="N226" s="609"/>
      <c r="O226" s="720"/>
      <c r="P226" s="720"/>
      <c r="Q226" s="720"/>
      <c r="R226" s="1281"/>
      <c r="S226" s="1282" t="s">
        <v>80</v>
      </c>
      <c r="T226" s="1281"/>
      <c r="U226" s="1282" t="s">
        <v>80</v>
      </c>
      <c r="V226" s="720"/>
      <c r="W226" s="1307" t="s">
        <v>716</v>
      </c>
      <c r="X226" s="753" t="str">
        <f>strCheckDate(O227:V227)</f>
        <v/>
      </c>
      <c r="Y226" s="771"/>
      <c r="Z226" s="771" t="str">
        <f t="shared" si="3"/>
        <v/>
      </c>
      <c r="AA226" s="771"/>
      <c r="AB226" s="771"/>
      <c r="AC226" s="771"/>
      <c r="AD226" s="753"/>
      <c r="AE226" s="753"/>
      <c r="AF226" s="753"/>
      <c r="AG226" s="753"/>
      <c r="AH226" s="753"/>
      <c r="AI226" s="753"/>
      <c r="AJ226" s="753"/>
    </row>
    <row r="227" spans="1:36" s="745" customFormat="1" ht="14.3" hidden="1" customHeight="1">
      <c r="A227" s="1301"/>
      <c r="B227" s="1301"/>
      <c r="C227" s="1301"/>
      <c r="D227" s="1301"/>
      <c r="E227" s="1301"/>
      <c r="F227" s="1301"/>
      <c r="G227" s="825"/>
      <c r="H227" s="825"/>
      <c r="I227" s="1301"/>
      <c r="J227" s="1301"/>
      <c r="K227" s="833"/>
      <c r="L227" s="746"/>
      <c r="M227" s="609"/>
      <c r="N227" s="609"/>
      <c r="O227" s="720"/>
      <c r="P227" s="720"/>
      <c r="Q227" s="726" t="str">
        <f>R226 &amp; "-" &amp; T226</f>
        <v>-</v>
      </c>
      <c r="R227" s="1281"/>
      <c r="S227" s="1282"/>
      <c r="T227" s="1281"/>
      <c r="U227" s="1282"/>
      <c r="V227" s="720"/>
      <c r="W227" s="1308"/>
      <c r="X227" s="753"/>
      <c r="Y227" s="771"/>
      <c r="Z227" s="771" t="str">
        <f t="shared" si="3"/>
        <v/>
      </c>
      <c r="AA227" s="771"/>
      <c r="AB227" s="771"/>
      <c r="AC227" s="771"/>
      <c r="AD227" s="753"/>
      <c r="AE227" s="753"/>
      <c r="AF227" s="753"/>
      <c r="AG227" s="753"/>
      <c r="AH227" s="753"/>
      <c r="AI227" s="753"/>
      <c r="AJ227" s="753"/>
    </row>
    <row r="228" spans="1:36" s="745" customFormat="1" ht="14.95" customHeight="1">
      <c r="A228" s="1301"/>
      <c r="B228" s="1301"/>
      <c r="C228" s="1301"/>
      <c r="D228" s="1301"/>
      <c r="E228" s="1301"/>
      <c r="F228" s="1301"/>
      <c r="G228" s="827"/>
      <c r="H228" s="825"/>
      <c r="I228" s="1301"/>
      <c r="J228" s="1301"/>
      <c r="K228" s="832"/>
      <c r="L228" s="648"/>
      <c r="M228" s="521" t="s">
        <v>23</v>
      </c>
      <c r="N228" s="722"/>
      <c r="O228" s="722"/>
      <c r="P228" s="722"/>
      <c r="Q228" s="722"/>
      <c r="R228" s="722"/>
      <c r="S228" s="722"/>
      <c r="T228" s="722"/>
      <c r="U228" s="722"/>
      <c r="V228" s="719"/>
      <c r="W228" s="1309"/>
      <c r="X228" s="753"/>
      <c r="Y228" s="771"/>
      <c r="Z228" s="771" t="str">
        <f t="shared" si="3"/>
        <v>Добавить вид теплоносителя (параметры теплоносителя)</v>
      </c>
      <c r="AA228" s="771"/>
      <c r="AB228" s="771"/>
      <c r="AC228" s="771"/>
      <c r="AD228" s="753"/>
      <c r="AE228" s="753"/>
      <c r="AF228" s="753"/>
      <c r="AG228" s="753"/>
      <c r="AH228" s="753"/>
      <c r="AI228" s="753"/>
      <c r="AJ228" s="753"/>
    </row>
    <row r="229" spans="1:36" s="745" customFormat="1" ht="14.95" customHeight="1">
      <c r="A229" s="1301"/>
      <c r="B229" s="1301"/>
      <c r="C229" s="1301"/>
      <c r="D229" s="1301"/>
      <c r="E229" s="1301"/>
      <c r="F229" s="827"/>
      <c r="G229" s="827"/>
      <c r="H229" s="825"/>
      <c r="I229" s="1301"/>
      <c r="J229" s="827"/>
      <c r="K229" s="832"/>
      <c r="L229" s="648"/>
      <c r="M229" s="520" t="s">
        <v>9</v>
      </c>
      <c r="N229" s="722"/>
      <c r="O229" s="722"/>
      <c r="P229" s="722"/>
      <c r="Q229" s="722"/>
      <c r="R229" s="722"/>
      <c r="S229" s="722"/>
      <c r="T229" s="722"/>
      <c r="U229" s="721"/>
      <c r="V229" s="722"/>
      <c r="W229" s="628"/>
      <c r="X229" s="753"/>
      <c r="Y229" s="771"/>
      <c r="Z229" s="771" t="str">
        <f t="shared" si="3"/>
        <v>Добавить группу потребителей</v>
      </c>
      <c r="AA229" s="771"/>
      <c r="AB229" s="771"/>
      <c r="AC229" s="771"/>
      <c r="AD229" s="753"/>
      <c r="AE229" s="753"/>
      <c r="AF229" s="753"/>
      <c r="AG229" s="753"/>
      <c r="AH229" s="753"/>
      <c r="AI229" s="753"/>
      <c r="AJ229" s="753"/>
    </row>
    <row r="230" spans="1:36" s="745" customFormat="1" ht="14.95" customHeight="1">
      <c r="A230" s="1301"/>
      <c r="B230" s="1301"/>
      <c r="C230" s="1301"/>
      <c r="D230" s="1301"/>
      <c r="E230" s="831"/>
      <c r="F230" s="827"/>
      <c r="G230" s="827"/>
      <c r="H230" s="827"/>
      <c r="I230" s="823"/>
      <c r="J230" s="820"/>
      <c r="K230" s="830"/>
      <c r="L230" s="648"/>
      <c r="M230" s="717" t="s">
        <v>10</v>
      </c>
      <c r="N230" s="722"/>
      <c r="O230" s="722"/>
      <c r="P230" s="722"/>
      <c r="Q230" s="722"/>
      <c r="R230" s="722"/>
      <c r="S230" s="722"/>
      <c r="T230" s="722"/>
      <c r="U230" s="721"/>
      <c r="V230" s="722"/>
      <c r="W230" s="628"/>
      <c r="X230" s="753"/>
      <c r="Y230" s="771"/>
      <c r="Z230" s="771" t="str">
        <f t="shared" si="3"/>
        <v>Добавить схему подключения</v>
      </c>
      <c r="AA230" s="771"/>
      <c r="AB230" s="771"/>
      <c r="AC230" s="771"/>
      <c r="AD230" s="753"/>
      <c r="AE230" s="753"/>
      <c r="AF230" s="753"/>
      <c r="AG230" s="753"/>
      <c r="AH230" s="753"/>
      <c r="AI230" s="753"/>
      <c r="AJ230" s="753"/>
    </row>
    <row r="231" spans="1:36" s="745" customFormat="1" ht="14.95" customHeight="1">
      <c r="A231" s="1301"/>
      <c r="B231" s="1301"/>
      <c r="C231" s="1301"/>
      <c r="D231" s="831"/>
      <c r="E231" s="831"/>
      <c r="F231" s="827"/>
      <c r="G231" s="827"/>
      <c r="H231" s="827"/>
      <c r="I231" s="823"/>
      <c r="J231" s="820"/>
      <c r="K231" s="830"/>
      <c r="L231" s="648"/>
      <c r="M231" s="716" t="s">
        <v>15</v>
      </c>
      <c r="N231" s="722"/>
      <c r="O231" s="722"/>
      <c r="P231" s="722"/>
      <c r="Q231" s="722"/>
      <c r="R231" s="722"/>
      <c r="S231" s="722"/>
      <c r="T231" s="722"/>
      <c r="U231" s="721"/>
      <c r="V231" s="722"/>
      <c r="W231" s="628"/>
      <c r="X231" s="753"/>
      <c r="Y231" s="771"/>
      <c r="Z231" s="771" t="str">
        <f t="shared" si="3"/>
        <v>Добавить источник тепловой энергии</v>
      </c>
      <c r="AA231" s="771"/>
      <c r="AB231" s="771"/>
      <c r="AC231" s="771"/>
      <c r="AD231" s="753"/>
      <c r="AE231" s="753"/>
      <c r="AF231" s="753"/>
      <c r="AG231" s="753"/>
      <c r="AH231" s="753"/>
      <c r="AI231" s="753"/>
      <c r="AJ231" s="753"/>
    </row>
    <row r="232" spans="1:36" s="745" customFormat="1" ht="14.95" customHeight="1">
      <c r="A232" s="1301"/>
      <c r="B232" s="1301"/>
      <c r="C232" s="831"/>
      <c r="D232" s="831"/>
      <c r="E232" s="831"/>
      <c r="F232" s="831"/>
      <c r="G232" s="836"/>
      <c r="H232" s="823"/>
      <c r="I232" s="834"/>
      <c r="J232" s="820"/>
      <c r="K232" s="835"/>
      <c r="L232" s="648"/>
      <c r="M232" s="715" t="s">
        <v>16</v>
      </c>
      <c r="N232" s="722"/>
      <c r="O232" s="722"/>
      <c r="P232" s="722"/>
      <c r="Q232" s="722"/>
      <c r="R232" s="722"/>
      <c r="S232" s="722"/>
      <c r="T232" s="722"/>
      <c r="U232" s="721"/>
      <c r="V232" s="722"/>
      <c r="W232" s="628"/>
      <c r="X232" s="753"/>
      <c r="Y232" s="771"/>
      <c r="Z232" s="771" t="str">
        <f t="shared" si="3"/>
        <v>Добавить наименование системы теплоснабжения</v>
      </c>
      <c r="AA232" s="771"/>
      <c r="AB232" s="771"/>
      <c r="AC232" s="771"/>
      <c r="AD232" s="753"/>
      <c r="AE232" s="753"/>
      <c r="AF232" s="753"/>
      <c r="AG232" s="753"/>
      <c r="AH232" s="753"/>
      <c r="AI232" s="753"/>
      <c r="AJ232" s="753"/>
    </row>
    <row r="233" spans="1:36" s="745" customFormat="1" ht="14.95" customHeight="1">
      <c r="A233" s="1301"/>
      <c r="B233" s="831"/>
      <c r="C233" s="831"/>
      <c r="D233" s="831"/>
      <c r="E233" s="831"/>
      <c r="F233" s="831"/>
      <c r="G233" s="836"/>
      <c r="H233" s="823"/>
      <c r="I233" s="823"/>
      <c r="J233" s="820"/>
      <c r="K233" s="830"/>
      <c r="L233" s="648"/>
      <c r="M233" s="690" t="s">
        <v>17</v>
      </c>
      <c r="N233" s="722"/>
      <c r="O233" s="722"/>
      <c r="P233" s="722"/>
      <c r="Q233" s="722"/>
      <c r="R233" s="722"/>
      <c r="S233" s="722"/>
      <c r="T233" s="722"/>
      <c r="U233" s="721"/>
      <c r="V233" s="722"/>
      <c r="W233" s="628"/>
      <c r="X233" s="753"/>
      <c r="Y233" s="771"/>
      <c r="Z233" s="771" t="str">
        <f t="shared" si="3"/>
        <v>Добавить территорию действия тарифа</v>
      </c>
      <c r="AA233" s="771"/>
      <c r="AB233" s="771"/>
      <c r="AC233" s="771"/>
      <c r="AD233" s="753"/>
      <c r="AE233" s="753"/>
      <c r="AF233" s="753"/>
      <c r="AG233" s="753"/>
      <c r="AH233" s="753"/>
      <c r="AI233" s="753"/>
      <c r="AJ233" s="753"/>
    </row>
    <row r="234" spans="1:36" s="699" customFormat="1" ht="14.95" customHeight="1">
      <c r="A234" s="819"/>
      <c r="B234" s="819"/>
      <c r="C234" s="819"/>
      <c r="D234" s="819"/>
      <c r="E234" s="819"/>
      <c r="F234" s="819"/>
      <c r="G234" s="819"/>
      <c r="H234" s="819"/>
      <c r="I234" s="819"/>
      <c r="J234" s="819"/>
      <c r="K234" s="819"/>
      <c r="L234" s="456"/>
      <c r="M234" s="693" t="s">
        <v>303</v>
      </c>
      <c r="N234" s="722"/>
      <c r="O234" s="722"/>
      <c r="P234" s="722"/>
      <c r="Q234" s="722"/>
      <c r="R234" s="722"/>
      <c r="S234" s="722"/>
      <c r="T234" s="722"/>
      <c r="U234" s="721"/>
      <c r="V234" s="722"/>
      <c r="W234" s="722"/>
      <c r="X234" s="722"/>
      <c r="Y234" s="722"/>
      <c r="Z234" s="722"/>
      <c r="AA234" s="722"/>
      <c r="AB234" s="721"/>
      <c r="AC234" s="722"/>
      <c r="AD234" s="628"/>
      <c r="AE234" s="679"/>
      <c r="AF234" s="679"/>
      <c r="AG234" s="679"/>
      <c r="AH234" s="679"/>
    </row>
    <row r="235" spans="1:36" s="931" customFormat="1" ht="18.7" customHeight="1">
      <c r="X235" s="952"/>
      <c r="Y235" s="952"/>
      <c r="Z235" s="952"/>
      <c r="AA235" s="952"/>
      <c r="AB235" s="952"/>
      <c r="AC235" s="952"/>
      <c r="AD235" s="952"/>
      <c r="AE235" s="952"/>
      <c r="AF235" s="952"/>
      <c r="AG235" s="952"/>
      <c r="AH235" s="952"/>
      <c r="AI235" s="952"/>
      <c r="AJ235" s="952"/>
    </row>
    <row r="236" spans="1:36" s="34" customFormat="1" ht="17.149999999999999" customHeight="1">
      <c r="G236" s="34" t="s">
        <v>11</v>
      </c>
      <c r="I236" s="34" t="s">
        <v>206</v>
      </c>
      <c r="V236" s="148"/>
      <c r="X236" s="205"/>
      <c r="Y236" s="205"/>
      <c r="Z236" s="205"/>
      <c r="AA236" s="205"/>
      <c r="AB236" s="205"/>
      <c r="AC236" s="205"/>
      <c r="AD236" s="205"/>
      <c r="AE236" s="205"/>
      <c r="AF236" s="205"/>
      <c r="AG236" s="205"/>
      <c r="AH236" s="205"/>
      <c r="AI236" s="205"/>
      <c r="AJ236" s="205"/>
    </row>
    <row r="237" spans="1:36" s="931" customFormat="1" ht="17.149999999999999" customHeight="1">
      <c r="L237" s="113"/>
      <c r="M237" s="113"/>
      <c r="N237" s="113"/>
      <c r="O237" s="113"/>
      <c r="P237" s="113"/>
      <c r="Q237" s="113"/>
      <c r="R237" s="113"/>
      <c r="S237" s="113"/>
      <c r="T237" s="113"/>
      <c r="U237" s="113"/>
      <c r="V237" s="113"/>
      <c r="W237" s="113"/>
      <c r="X237" s="952"/>
      <c r="Y237" s="952"/>
      <c r="Z237" s="952"/>
      <c r="AA237" s="952"/>
      <c r="AB237" s="952"/>
      <c r="AC237" s="952"/>
      <c r="AD237" s="952"/>
      <c r="AE237" s="952"/>
      <c r="AF237" s="952"/>
      <c r="AG237" s="952"/>
      <c r="AH237" s="952"/>
      <c r="AI237" s="952"/>
      <c r="AJ237" s="952"/>
    </row>
    <row r="238" spans="1:36" s="932" customFormat="1" ht="23.1">
      <c r="A238" s="1301">
        <v>1</v>
      </c>
      <c r="B238" s="957"/>
      <c r="C238" s="957"/>
      <c r="D238" s="957"/>
      <c r="E238" s="923"/>
      <c r="F238" s="968"/>
      <c r="G238" s="968"/>
      <c r="H238" s="968"/>
      <c r="I238" s="925"/>
      <c r="J238" s="921"/>
      <c r="K238" s="905"/>
      <c r="L238" s="972">
        <f>mergeValue(A238)</f>
        <v>1</v>
      </c>
      <c r="M238" s="604" t="s">
        <v>18</v>
      </c>
      <c r="N238" s="609"/>
      <c r="O238" s="1375"/>
      <c r="P238" s="1376"/>
      <c r="Q238" s="1376"/>
      <c r="R238" s="1376"/>
      <c r="S238" s="1376"/>
      <c r="T238" s="1376"/>
      <c r="U238" s="1376"/>
      <c r="V238" s="1377"/>
      <c r="W238" s="1123" t="s">
        <v>713</v>
      </c>
      <c r="X238" s="950"/>
      <c r="Y238" s="771"/>
      <c r="Z238" s="771" t="str">
        <f t="shared" ref="Z238:Z251" si="4">IF(M238="","",M238 )</f>
        <v>Наименование тарифа</v>
      </c>
      <c r="AA238" s="771"/>
      <c r="AB238" s="771"/>
      <c r="AC238" s="771"/>
      <c r="AD238" s="950"/>
      <c r="AE238" s="950"/>
      <c r="AF238" s="950"/>
      <c r="AG238" s="950"/>
      <c r="AH238" s="950"/>
      <c r="AI238" s="950"/>
      <c r="AJ238" s="950"/>
    </row>
    <row r="239" spans="1:36" s="932" customFormat="1" ht="23.1">
      <c r="A239" s="1301"/>
      <c r="B239" s="1301">
        <v>1</v>
      </c>
      <c r="C239" s="957"/>
      <c r="D239" s="957"/>
      <c r="E239" s="968"/>
      <c r="F239" s="968"/>
      <c r="G239" s="968"/>
      <c r="H239" s="968"/>
      <c r="I239" s="963"/>
      <c r="J239" s="896"/>
      <c r="K239" s="899"/>
      <c r="L239" s="972" t="str">
        <f>mergeValue(A239) &amp;"."&amp; mergeValue(B239)</f>
        <v>1.1</v>
      </c>
      <c r="M239" s="652" t="s">
        <v>14</v>
      </c>
      <c r="N239" s="609"/>
      <c r="O239" s="1375"/>
      <c r="P239" s="1376"/>
      <c r="Q239" s="1376"/>
      <c r="R239" s="1376"/>
      <c r="S239" s="1376"/>
      <c r="T239" s="1376"/>
      <c r="U239" s="1376"/>
      <c r="V239" s="1377"/>
      <c r="W239" s="1123" t="s">
        <v>454</v>
      </c>
      <c r="X239" s="950"/>
      <c r="Y239" s="771"/>
      <c r="Z239" s="771" t="str">
        <f t="shared" si="4"/>
        <v>Территория действия тарифа</v>
      </c>
      <c r="AA239" s="771"/>
      <c r="AB239" s="771"/>
      <c r="AC239" s="771"/>
      <c r="AD239" s="950"/>
      <c r="AE239" s="950"/>
      <c r="AF239" s="950"/>
      <c r="AG239" s="950"/>
      <c r="AH239" s="950"/>
      <c r="AI239" s="950"/>
      <c r="AJ239" s="950"/>
    </row>
    <row r="240" spans="1:36" s="932" customFormat="1" ht="23.1">
      <c r="A240" s="1301"/>
      <c r="B240" s="1301"/>
      <c r="C240" s="1301">
        <v>1</v>
      </c>
      <c r="D240" s="957"/>
      <c r="E240" s="968"/>
      <c r="F240" s="968"/>
      <c r="G240" s="968"/>
      <c r="H240" s="968"/>
      <c r="I240" s="904"/>
      <c r="J240" s="896"/>
      <c r="K240" s="899"/>
      <c r="L240" s="972" t="str">
        <f>mergeValue(A240) &amp;"."&amp; mergeValue(B240)&amp;"."&amp; mergeValue(C240)</f>
        <v>1.1.1</v>
      </c>
      <c r="M240" s="653" t="s">
        <v>6</v>
      </c>
      <c r="N240" s="609"/>
      <c r="O240" s="1375"/>
      <c r="P240" s="1376"/>
      <c r="Q240" s="1376"/>
      <c r="R240" s="1376"/>
      <c r="S240" s="1376"/>
      <c r="T240" s="1376"/>
      <c r="U240" s="1376"/>
      <c r="V240" s="1377"/>
      <c r="W240" s="1123" t="s">
        <v>595</v>
      </c>
      <c r="X240" s="950"/>
      <c r="Y240" s="771"/>
      <c r="Z240" s="771" t="str">
        <f t="shared" si="4"/>
        <v xml:space="preserve">Наименование системы теплоснабжения </v>
      </c>
      <c r="AA240" s="771"/>
      <c r="AB240" s="771"/>
      <c r="AC240" s="771"/>
      <c r="AD240" s="950"/>
      <c r="AE240" s="950"/>
      <c r="AF240" s="950"/>
      <c r="AG240" s="950"/>
      <c r="AH240" s="950"/>
      <c r="AI240" s="950"/>
      <c r="AJ240" s="950"/>
    </row>
    <row r="241" spans="1:36" s="932" customFormat="1" ht="23.1">
      <c r="A241" s="1301"/>
      <c r="B241" s="1301"/>
      <c r="C241" s="1301"/>
      <c r="D241" s="1301">
        <v>1</v>
      </c>
      <c r="E241" s="968"/>
      <c r="F241" s="968"/>
      <c r="G241" s="968"/>
      <c r="H241" s="968"/>
      <c r="I241" s="904"/>
      <c r="J241" s="896"/>
      <c r="K241" s="899"/>
      <c r="L241" s="972" t="str">
        <f>mergeValue(A241) &amp;"."&amp; mergeValue(B241)&amp;"."&amp; mergeValue(C241)&amp;"."&amp; mergeValue(D241)</f>
        <v>1.1.1.1</v>
      </c>
      <c r="M241" s="654" t="s">
        <v>20</v>
      </c>
      <c r="N241" s="609"/>
      <c r="O241" s="1375"/>
      <c r="P241" s="1376"/>
      <c r="Q241" s="1376"/>
      <c r="R241" s="1376"/>
      <c r="S241" s="1376"/>
      <c r="T241" s="1376"/>
      <c r="U241" s="1376"/>
      <c r="V241" s="1377"/>
      <c r="W241" s="1123" t="s">
        <v>596</v>
      </c>
      <c r="X241" s="950"/>
      <c r="Y241" s="771"/>
      <c r="Z241" s="771" t="str">
        <f t="shared" si="4"/>
        <v xml:space="preserve">Источник тепловой энергии  </v>
      </c>
      <c r="AA241" s="771"/>
      <c r="AB241" s="771"/>
      <c r="AC241" s="771"/>
      <c r="AD241" s="950"/>
      <c r="AE241" s="950"/>
      <c r="AF241" s="950"/>
      <c r="AG241" s="950"/>
      <c r="AH241" s="950"/>
      <c r="AI241" s="950"/>
      <c r="AJ241" s="950"/>
    </row>
    <row r="242" spans="1:36" s="932" customFormat="1" ht="80.849999999999994">
      <c r="A242" s="1301"/>
      <c r="B242" s="1301"/>
      <c r="C242" s="1301"/>
      <c r="D242" s="1301"/>
      <c r="E242" s="1301">
        <v>1</v>
      </c>
      <c r="F242" s="968"/>
      <c r="G242" s="968"/>
      <c r="H242" s="957">
        <v>1</v>
      </c>
      <c r="I242" s="1301">
        <v>1</v>
      </c>
      <c r="J242" s="968"/>
      <c r="K242" s="907"/>
      <c r="L242" s="972" t="str">
        <f>mergeValue(A242) &amp;"."&amp; mergeValue(B242)&amp;"."&amp; mergeValue(C242)&amp;"."&amp; mergeValue(D242)&amp;"."&amp; mergeValue(E242)</f>
        <v>1.1.1.1.1</v>
      </c>
      <c r="M242" s="518" t="s">
        <v>7</v>
      </c>
      <c r="N242" s="609"/>
      <c r="O242" s="1304"/>
      <c r="P242" s="1305"/>
      <c r="Q242" s="1305"/>
      <c r="R242" s="1305"/>
      <c r="S242" s="1305"/>
      <c r="T242" s="1305"/>
      <c r="U242" s="1305"/>
      <c r="V242" s="1306"/>
      <c r="W242" s="1123" t="s">
        <v>714</v>
      </c>
      <c r="X242" s="950"/>
      <c r="Y242" s="771"/>
      <c r="Z242" s="771" t="str">
        <f t="shared" si="4"/>
        <v>Схема подключения теплопотребляющей установки к коллектору источника тепловой энергии</v>
      </c>
      <c r="AA242" s="771"/>
      <c r="AB242" s="771"/>
      <c r="AC242" s="771"/>
      <c r="AD242" s="950"/>
      <c r="AE242" s="950"/>
      <c r="AF242" s="950"/>
      <c r="AG242" s="950"/>
      <c r="AH242" s="950"/>
      <c r="AI242" s="950"/>
      <c r="AJ242" s="950"/>
    </row>
    <row r="243" spans="1:36" s="932" customFormat="1" ht="46.2">
      <c r="A243" s="1301"/>
      <c r="B243" s="1301"/>
      <c r="C243" s="1301"/>
      <c r="D243" s="1301"/>
      <c r="E243" s="1301"/>
      <c r="F243" s="1301">
        <v>1</v>
      </c>
      <c r="G243" s="957"/>
      <c r="H243" s="957"/>
      <c r="I243" s="1301"/>
      <c r="J243" s="1301">
        <v>1</v>
      </c>
      <c r="K243" s="908"/>
      <c r="L243" s="972" t="str">
        <f>mergeValue(A243) &amp;"."&amp; mergeValue(B243)&amp;"."&amp; mergeValue(C243)&amp;"."&amp; mergeValue(D243)&amp;"."&amp; mergeValue(E243)&amp;"."&amp; mergeValue(F243)</f>
        <v>1.1.1.1.1.1</v>
      </c>
      <c r="M243" s="519" t="s">
        <v>8</v>
      </c>
      <c r="N243" s="609"/>
      <c r="O243" s="1304"/>
      <c r="P243" s="1305"/>
      <c r="Q243" s="1305"/>
      <c r="R243" s="1305"/>
      <c r="S243" s="1305"/>
      <c r="T243" s="1305"/>
      <c r="U243" s="1305"/>
      <c r="V243" s="1306"/>
      <c r="W243" s="1123" t="s">
        <v>715</v>
      </c>
      <c r="X243" s="950"/>
      <c r="Y243" s="771"/>
      <c r="Z243" s="771" t="str">
        <f t="shared" si="4"/>
        <v>Группа потребителей</v>
      </c>
      <c r="AA243" s="771"/>
      <c r="AB243" s="771"/>
      <c r="AC243" s="771"/>
      <c r="AD243" s="950"/>
      <c r="AE243" s="950"/>
      <c r="AF243" s="950"/>
      <c r="AG243" s="950"/>
      <c r="AH243" s="950"/>
      <c r="AI243" s="950"/>
      <c r="AJ243" s="950"/>
    </row>
    <row r="244" spans="1:36" s="932" customFormat="1" ht="122.1" customHeight="1">
      <c r="A244" s="1301"/>
      <c r="B244" s="1301"/>
      <c r="C244" s="1301"/>
      <c r="D244" s="1301"/>
      <c r="E244" s="1301"/>
      <c r="F244" s="1301"/>
      <c r="G244" s="957">
        <v>1</v>
      </c>
      <c r="H244" s="957"/>
      <c r="I244" s="1301"/>
      <c r="J244" s="1301"/>
      <c r="K244" s="908">
        <v>1</v>
      </c>
      <c r="L244" s="972" t="str">
        <f>mergeValue(A244) &amp;"."&amp; mergeValue(B244)&amp;"."&amp; mergeValue(C244)&amp;"."&amp; mergeValue(D244)&amp;"."&amp; mergeValue(E244)&amp;"."&amp; mergeValue(F244)&amp;"."&amp; mergeValue(G244)</f>
        <v>1.1.1.1.1.1.1</v>
      </c>
      <c r="M244" s="1010"/>
      <c r="N244" s="609"/>
      <c r="O244" s="720"/>
      <c r="P244" s="720"/>
      <c r="Q244" s="1034"/>
      <c r="R244" s="1281"/>
      <c r="S244" s="1282" t="s">
        <v>80</v>
      </c>
      <c r="T244" s="1281"/>
      <c r="U244" s="1282" t="s">
        <v>80</v>
      </c>
      <c r="V244" s="720"/>
      <c r="W244" s="1307" t="s">
        <v>716</v>
      </c>
      <c r="X244" s="950" t="str">
        <f>strCheckDate(O245:V245)</f>
        <v/>
      </c>
      <c r="Y244" s="771"/>
      <c r="Z244" s="771" t="str">
        <f t="shared" si="4"/>
        <v/>
      </c>
      <c r="AA244" s="771"/>
      <c r="AB244" s="771"/>
      <c r="AC244" s="771"/>
      <c r="AD244" s="950"/>
      <c r="AE244" s="950"/>
      <c r="AF244" s="950"/>
      <c r="AG244" s="950"/>
      <c r="AH244" s="950"/>
      <c r="AI244" s="950"/>
      <c r="AJ244" s="950"/>
    </row>
    <row r="245" spans="1:36" s="932" customFormat="1" ht="11.25" hidden="1" customHeight="1">
      <c r="A245" s="1301"/>
      <c r="B245" s="1301"/>
      <c r="C245" s="1301"/>
      <c r="D245" s="1301"/>
      <c r="E245" s="1301"/>
      <c r="F245" s="1301"/>
      <c r="G245" s="957"/>
      <c r="H245" s="957"/>
      <c r="I245" s="1301"/>
      <c r="J245" s="1301"/>
      <c r="K245" s="908"/>
      <c r="L245" s="746"/>
      <c r="M245" s="609"/>
      <c r="N245" s="609"/>
      <c r="O245" s="720"/>
      <c r="P245" s="720"/>
      <c r="Q245" s="726" t="str">
        <f>R244 &amp; "-" &amp; T244</f>
        <v>-</v>
      </c>
      <c r="R245" s="1281"/>
      <c r="S245" s="1282"/>
      <c r="T245" s="1281"/>
      <c r="U245" s="1282"/>
      <c r="V245" s="720"/>
      <c r="W245" s="1308"/>
      <c r="X245" s="950"/>
      <c r="Y245" s="771"/>
      <c r="Z245" s="771" t="str">
        <f t="shared" si="4"/>
        <v/>
      </c>
      <c r="AA245" s="771"/>
      <c r="AB245" s="771"/>
      <c r="AC245" s="771"/>
      <c r="AD245" s="950"/>
      <c r="AE245" s="950"/>
      <c r="AF245" s="950"/>
      <c r="AG245" s="950"/>
      <c r="AH245" s="950"/>
      <c r="AI245" s="950"/>
      <c r="AJ245" s="950"/>
    </row>
    <row r="246" spans="1:36" s="932" customFormat="1" ht="14.95" customHeight="1">
      <c r="A246" s="1301"/>
      <c r="B246" s="1301"/>
      <c r="C246" s="1301"/>
      <c r="D246" s="1301"/>
      <c r="E246" s="1301"/>
      <c r="F246" s="1301"/>
      <c r="G246" s="968"/>
      <c r="H246" s="957"/>
      <c r="I246" s="1301"/>
      <c r="J246" s="1301"/>
      <c r="K246" s="907"/>
      <c r="L246" s="648"/>
      <c r="M246" s="521" t="s">
        <v>23</v>
      </c>
      <c r="N246" s="948"/>
      <c r="O246" s="948"/>
      <c r="P246" s="948"/>
      <c r="Q246" s="948"/>
      <c r="R246" s="948"/>
      <c r="S246" s="948"/>
      <c r="T246" s="948"/>
      <c r="U246" s="948"/>
      <c r="V246" s="719"/>
      <c r="W246" s="1309"/>
      <c r="X246" s="950"/>
      <c r="Y246" s="771"/>
      <c r="Z246" s="771" t="str">
        <f t="shared" si="4"/>
        <v>Добавить вид теплоносителя (параметры теплоносителя)</v>
      </c>
      <c r="AA246" s="771"/>
      <c r="AB246" s="771"/>
      <c r="AC246" s="771"/>
      <c r="AD246" s="950"/>
      <c r="AE246" s="950"/>
      <c r="AF246" s="950"/>
      <c r="AG246" s="950"/>
      <c r="AH246" s="950"/>
      <c r="AI246" s="950"/>
      <c r="AJ246" s="950"/>
    </row>
    <row r="247" spans="1:36" s="932" customFormat="1" ht="14.95" customHeight="1">
      <c r="A247" s="1301"/>
      <c r="B247" s="1301"/>
      <c r="C247" s="1301"/>
      <c r="D247" s="1301"/>
      <c r="E247" s="1301"/>
      <c r="F247" s="968"/>
      <c r="G247" s="968"/>
      <c r="H247" s="957"/>
      <c r="I247" s="1301"/>
      <c r="J247" s="968"/>
      <c r="K247" s="907"/>
      <c r="L247" s="648"/>
      <c r="M247" s="520" t="s">
        <v>9</v>
      </c>
      <c r="N247" s="948"/>
      <c r="O247" s="948"/>
      <c r="P247" s="948"/>
      <c r="Q247" s="948"/>
      <c r="R247" s="948"/>
      <c r="S247" s="948"/>
      <c r="T247" s="948"/>
      <c r="U247" s="947"/>
      <c r="V247" s="948"/>
      <c r="W247" s="628"/>
      <c r="X247" s="950"/>
      <c r="Y247" s="771"/>
      <c r="Z247" s="771" t="str">
        <f t="shared" si="4"/>
        <v>Добавить группу потребителей</v>
      </c>
      <c r="AA247" s="771"/>
      <c r="AB247" s="771"/>
      <c r="AC247" s="771"/>
      <c r="AD247" s="950"/>
      <c r="AE247" s="950"/>
      <c r="AF247" s="950"/>
      <c r="AG247" s="950"/>
      <c r="AH247" s="950"/>
      <c r="AI247" s="950"/>
      <c r="AJ247" s="950"/>
    </row>
    <row r="248" spans="1:36" s="932" customFormat="1" ht="14.95" customHeight="1">
      <c r="A248" s="1301"/>
      <c r="B248" s="1301"/>
      <c r="C248" s="1301"/>
      <c r="D248" s="1301"/>
      <c r="E248" s="906"/>
      <c r="F248" s="968"/>
      <c r="G248" s="968"/>
      <c r="H248" s="968"/>
      <c r="I248" s="921"/>
      <c r="J248" s="936"/>
      <c r="K248" s="905"/>
      <c r="L248" s="648"/>
      <c r="M248" s="943" t="s">
        <v>10</v>
      </c>
      <c r="N248" s="948"/>
      <c r="O248" s="948"/>
      <c r="P248" s="948"/>
      <c r="Q248" s="948"/>
      <c r="R248" s="948"/>
      <c r="S248" s="948"/>
      <c r="T248" s="948"/>
      <c r="U248" s="947"/>
      <c r="V248" s="948"/>
      <c r="W248" s="628"/>
      <c r="X248" s="950"/>
      <c r="Y248" s="771"/>
      <c r="Z248" s="771" t="str">
        <f t="shared" si="4"/>
        <v>Добавить схему подключения</v>
      </c>
      <c r="AA248" s="771"/>
      <c r="AB248" s="771"/>
      <c r="AC248" s="771"/>
      <c r="AD248" s="950"/>
      <c r="AE248" s="950"/>
      <c r="AF248" s="950"/>
      <c r="AG248" s="950"/>
      <c r="AH248" s="950"/>
      <c r="AI248" s="950"/>
      <c r="AJ248" s="950"/>
    </row>
    <row r="249" spans="1:36" s="932" customFormat="1" ht="14.95" customHeight="1">
      <c r="A249" s="1301"/>
      <c r="B249" s="1301"/>
      <c r="C249" s="1301"/>
      <c r="D249" s="906"/>
      <c r="E249" s="906"/>
      <c r="F249" s="968"/>
      <c r="G249" s="968"/>
      <c r="H249" s="968"/>
      <c r="I249" s="921"/>
      <c r="J249" s="936"/>
      <c r="K249" s="905"/>
      <c r="L249" s="648"/>
      <c r="M249" s="942" t="s">
        <v>15</v>
      </c>
      <c r="N249" s="948"/>
      <c r="O249" s="948"/>
      <c r="P249" s="948"/>
      <c r="Q249" s="948"/>
      <c r="R249" s="948"/>
      <c r="S249" s="948"/>
      <c r="T249" s="948"/>
      <c r="U249" s="947"/>
      <c r="V249" s="948"/>
      <c r="W249" s="628"/>
      <c r="X249" s="950"/>
      <c r="Y249" s="771"/>
      <c r="Z249" s="771" t="str">
        <f t="shared" si="4"/>
        <v>Добавить источник тепловой энергии</v>
      </c>
      <c r="AA249" s="771"/>
      <c r="AB249" s="771"/>
      <c r="AC249" s="771"/>
      <c r="AD249" s="950"/>
      <c r="AE249" s="950"/>
      <c r="AF249" s="950"/>
      <c r="AG249" s="950"/>
      <c r="AH249" s="950"/>
      <c r="AI249" s="950"/>
      <c r="AJ249" s="950"/>
    </row>
    <row r="250" spans="1:36" s="932" customFormat="1" ht="14.95" customHeight="1">
      <c r="A250" s="1301"/>
      <c r="B250" s="1301"/>
      <c r="C250" s="906"/>
      <c r="D250" s="906"/>
      <c r="E250" s="906"/>
      <c r="F250" s="906"/>
      <c r="G250" s="911"/>
      <c r="H250" s="921"/>
      <c r="I250" s="909"/>
      <c r="J250" s="936"/>
      <c r="K250" s="910"/>
      <c r="L250" s="648"/>
      <c r="M250" s="941" t="s">
        <v>16</v>
      </c>
      <c r="N250" s="948"/>
      <c r="O250" s="948"/>
      <c r="P250" s="948"/>
      <c r="Q250" s="948"/>
      <c r="R250" s="948"/>
      <c r="S250" s="948"/>
      <c r="T250" s="948"/>
      <c r="U250" s="947"/>
      <c r="V250" s="948"/>
      <c r="W250" s="628"/>
      <c r="X250" s="950"/>
      <c r="Y250" s="771"/>
      <c r="Z250" s="771" t="str">
        <f t="shared" si="4"/>
        <v>Добавить наименование системы теплоснабжения</v>
      </c>
      <c r="AA250" s="771"/>
      <c r="AB250" s="771"/>
      <c r="AC250" s="771"/>
      <c r="AD250" s="950"/>
      <c r="AE250" s="950"/>
      <c r="AF250" s="950"/>
      <c r="AG250" s="950"/>
      <c r="AH250" s="950"/>
      <c r="AI250" s="950"/>
      <c r="AJ250" s="950"/>
    </row>
    <row r="251" spans="1:36" s="932" customFormat="1" ht="14.95" customHeight="1">
      <c r="A251" s="1301"/>
      <c r="B251" s="906"/>
      <c r="C251" s="906"/>
      <c r="D251" s="906"/>
      <c r="E251" s="906"/>
      <c r="F251" s="906"/>
      <c r="G251" s="911"/>
      <c r="H251" s="921"/>
      <c r="I251" s="921"/>
      <c r="J251" s="936"/>
      <c r="K251" s="905"/>
      <c r="L251" s="648"/>
      <c r="M251" s="690" t="s">
        <v>17</v>
      </c>
      <c r="N251" s="948"/>
      <c r="O251" s="948"/>
      <c r="P251" s="948"/>
      <c r="Q251" s="948"/>
      <c r="R251" s="948"/>
      <c r="S251" s="948"/>
      <c r="T251" s="948"/>
      <c r="U251" s="947"/>
      <c r="V251" s="948"/>
      <c r="W251" s="628"/>
      <c r="X251" s="950"/>
      <c r="Y251" s="771"/>
      <c r="Z251" s="771" t="str">
        <f t="shared" si="4"/>
        <v>Добавить территорию действия тарифа</v>
      </c>
      <c r="AA251" s="771"/>
      <c r="AB251" s="771"/>
      <c r="AC251" s="771"/>
      <c r="AD251" s="950"/>
      <c r="AE251" s="950"/>
      <c r="AF251" s="950"/>
      <c r="AG251" s="950"/>
      <c r="AH251" s="950"/>
      <c r="AI251" s="950"/>
      <c r="AJ251" s="950"/>
    </row>
    <row r="252" spans="1:36" s="931" customFormat="1" ht="14.95" customHeight="1">
      <c r="L252" s="456"/>
      <c r="M252" s="693" t="s">
        <v>303</v>
      </c>
      <c r="N252" s="948"/>
      <c r="O252" s="948"/>
      <c r="P252" s="948"/>
      <c r="Q252" s="948"/>
      <c r="R252" s="948"/>
      <c r="S252" s="948"/>
      <c r="T252" s="948"/>
      <c r="U252" s="947"/>
      <c r="V252" s="948"/>
      <c r="W252" s="628"/>
      <c r="X252" s="952"/>
      <c r="Y252" s="952"/>
      <c r="Z252" s="952"/>
      <c r="AA252" s="952"/>
      <c r="AB252" s="952"/>
      <c r="AC252" s="952"/>
      <c r="AD252" s="952"/>
      <c r="AE252" s="952"/>
      <c r="AF252" s="952"/>
      <c r="AG252" s="952"/>
      <c r="AH252" s="952"/>
    </row>
    <row r="253" spans="1:36" s="560" customFormat="1" ht="14.95" customHeight="1">
      <c r="A253" s="559"/>
      <c r="B253" s="559"/>
      <c r="C253" s="559"/>
      <c r="D253" s="559"/>
      <c r="E253" s="559"/>
      <c r="F253" s="559"/>
      <c r="G253" s="558"/>
      <c r="H253" s="559"/>
      <c r="I253" s="380"/>
      <c r="J253" s="642"/>
      <c r="K253" s="380"/>
      <c r="L253" s="561"/>
      <c r="M253" s="636"/>
      <c r="N253" s="732"/>
      <c r="O253" s="732"/>
      <c r="P253" s="732"/>
      <c r="Q253" s="732"/>
      <c r="R253" s="732"/>
      <c r="S253" s="732"/>
      <c r="T253" s="732"/>
      <c r="U253" s="640"/>
      <c r="V253" s="732"/>
      <c r="W253" s="732"/>
      <c r="X253" s="732"/>
      <c r="Y253" s="732"/>
      <c r="Z253" s="732"/>
      <c r="AA253" s="732"/>
      <c r="AB253" s="640"/>
      <c r="AC253" s="732"/>
      <c r="AD253" s="640"/>
      <c r="AE253" s="559"/>
      <c r="AF253" s="559"/>
      <c r="AG253" s="559"/>
      <c r="AH253" s="559"/>
    </row>
    <row r="254" spans="1:36" s="34" customFormat="1" ht="11.55">
      <c r="A254" s="34" t="s">
        <v>271</v>
      </c>
    </row>
    <row r="255" spans="1:36" ht="11.55"/>
    <row r="256" spans="1:36" s="13" customFormat="1" ht="14.95" customHeight="1">
      <c r="C256" s="157"/>
      <c r="D256" s="114"/>
      <c r="E256" s="1014"/>
    </row>
    <row r="258" spans="1:24" s="34" customFormat="1" ht="17.149999999999999" customHeight="1">
      <c r="A258" s="34" t="s">
        <v>270</v>
      </c>
    </row>
    <row r="260" spans="1:24" s="35" customFormat="1" ht="17.149999999999999" customHeight="1">
      <c r="A260" s="91"/>
      <c r="B260" s="91"/>
      <c r="C260" s="80"/>
      <c r="D260" s="141"/>
      <c r="E260" s="99">
        <v>1</v>
      </c>
      <c r="F260" s="100"/>
      <c r="G260" s="100"/>
      <c r="H260" s="100"/>
      <c r="I260" s="100"/>
      <c r="J260" s="100"/>
      <c r="K260" s="100"/>
      <c r="L260" s="100"/>
      <c r="M260" s="100"/>
      <c r="N260" s="100"/>
      <c r="O260" s="100"/>
      <c r="P260" s="100"/>
      <c r="Q260" s="100"/>
      <c r="R260" s="101"/>
      <c r="S260" s="101"/>
      <c r="T260" s="101"/>
      <c r="U260" s="102"/>
      <c r="V260" s="102"/>
      <c r="W260" s="102"/>
      <c r="X260" s="103"/>
    </row>
    <row r="262" spans="1:24" s="34" customFormat="1" ht="17.149999999999999" customHeight="1">
      <c r="A262" s="34" t="s">
        <v>271</v>
      </c>
    </row>
    <row r="263" spans="1:24" ht="17.149999999999999" customHeight="1">
      <c r="G263" s="89"/>
      <c r="H263" s="89"/>
    </row>
    <row r="264" spans="1:24" s="35" customFormat="1" ht="17.149999999999999" customHeight="1">
      <c r="A264" s="90"/>
      <c r="B264" s="82"/>
      <c r="C264" s="80"/>
      <c r="D264" s="141"/>
      <c r="E264" s="104" t="s">
        <v>88</v>
      </c>
      <c r="F264" s="100"/>
      <c r="G264" s="100"/>
      <c r="H264" s="100"/>
      <c r="I264" s="100"/>
      <c r="J264" s="101"/>
      <c r="K264" s="101"/>
      <c r="L264" s="101"/>
      <c r="M264" s="102"/>
      <c r="N264" s="102"/>
      <c r="O264" s="102"/>
      <c r="P264" s="103"/>
      <c r="Q264" s="83"/>
      <c r="R264" s="83"/>
      <c r="S264" s="83"/>
      <c r="T264" s="83"/>
      <c r="U264" s="83"/>
      <c r="V264" s="83"/>
      <c r="W264" s="83"/>
      <c r="X264" s="83"/>
    </row>
    <row r="266" spans="1:24" s="34" customFormat="1" ht="17.149999999999999" customHeight="1">
      <c r="A266" s="34" t="s">
        <v>272</v>
      </c>
    </row>
    <row r="267" spans="1:24" ht="17.149999999999999" customHeight="1">
      <c r="G267" s="89"/>
      <c r="H267" s="89"/>
    </row>
    <row r="268" spans="1:24" s="35" customFormat="1" ht="17.149999999999999" customHeight="1">
      <c r="A268" s="90"/>
      <c r="B268" s="82"/>
      <c r="C268" s="80"/>
      <c r="D268" s="141"/>
      <c r="E268" s="104" t="s">
        <v>88</v>
      </c>
      <c r="F268" s="100"/>
      <c r="G268" s="100"/>
      <c r="H268" s="100"/>
      <c r="I268" s="100"/>
      <c r="J268" s="101"/>
      <c r="K268" s="101"/>
      <c r="L268" s="101"/>
      <c r="M268" s="102"/>
      <c r="N268" s="102"/>
      <c r="O268" s="102"/>
      <c r="P268" s="103"/>
      <c r="Q268" s="83"/>
      <c r="R268" s="83"/>
      <c r="S268" s="83"/>
      <c r="T268" s="83"/>
      <c r="U268" s="83"/>
      <c r="V268" s="83"/>
      <c r="W268" s="83"/>
      <c r="X268" s="83"/>
    </row>
    <row r="270" spans="1:24" s="34" customFormat="1" ht="17.149999999999999" customHeight="1">
      <c r="A270" s="34" t="s">
        <v>299</v>
      </c>
      <c r="B270" s="34" t="s">
        <v>300</v>
      </c>
      <c r="C270" s="34" t="s">
        <v>301</v>
      </c>
    </row>
    <row r="272" spans="1:24" s="22" customFormat="1" ht="20.05" customHeight="1">
      <c r="A272" s="85"/>
      <c r="B272" s="84"/>
      <c r="C272" s="19"/>
      <c r="D272" s="20"/>
      <c r="F272" s="37" t="s">
        <v>77</v>
      </c>
      <c r="G272" s="26"/>
      <c r="I272" s="51"/>
    </row>
    <row r="273" spans="1:9" s="22" customFormat="1" ht="23.1">
      <c r="A273" s="85"/>
      <c r="B273" s="86"/>
      <c r="C273" s="19"/>
      <c r="D273" s="32"/>
      <c r="E273" s="31" t="s">
        <v>73</v>
      </c>
      <c r="F273" s="33"/>
      <c r="G273" s="26"/>
      <c r="I273" s="51"/>
    </row>
    <row r="274" spans="1:9" s="22" customFormat="1" ht="20.399999999999999">
      <c r="A274" s="85"/>
      <c r="B274" s="86"/>
      <c r="C274" s="19"/>
      <c r="D274" s="32"/>
      <c r="E274" s="31" t="s">
        <v>74</v>
      </c>
      <c r="F274" s="33"/>
      <c r="G274" s="26"/>
      <c r="I274" s="51"/>
    </row>
    <row r="275" spans="1:9" s="22" customFormat="1" ht="13.6" customHeight="1">
      <c r="A275" s="84"/>
      <c r="B275" s="84"/>
      <c r="C275" s="19"/>
      <c r="D275" s="23"/>
      <c r="E275" s="24"/>
      <c r="F275" s="36"/>
      <c r="G275" s="20"/>
      <c r="I275" s="51"/>
    </row>
    <row r="276" spans="1:9" s="22" customFormat="1" ht="20.05" customHeight="1">
      <c r="A276" s="85"/>
      <c r="B276" s="84"/>
      <c r="C276" s="19"/>
      <c r="D276" s="20"/>
      <c r="F276" s="37" t="s">
        <v>167</v>
      </c>
      <c r="G276" s="26"/>
      <c r="I276" s="51"/>
    </row>
    <row r="277" spans="1:9" s="22" customFormat="1" ht="23.1">
      <c r="A277" s="85"/>
      <c r="B277" s="86"/>
      <c r="C277" s="19"/>
      <c r="D277" s="32"/>
      <c r="E277" s="38" t="s">
        <v>83</v>
      </c>
      <c r="F277" s="33"/>
      <c r="G277" s="26"/>
      <c r="I277" s="51"/>
    </row>
    <row r="278" spans="1:9" s="22" customFormat="1" ht="23.1">
      <c r="A278" s="85"/>
      <c r="B278" s="86"/>
      <c r="C278" s="19"/>
      <c r="D278" s="32"/>
      <c r="E278" s="38" t="s">
        <v>166</v>
      </c>
      <c r="F278" s="33"/>
      <c r="G278" s="26"/>
      <c r="I278" s="51"/>
    </row>
    <row r="279" spans="1:9" s="22" customFormat="1" ht="13.6" customHeight="1">
      <c r="A279" s="84"/>
      <c r="B279" s="84"/>
      <c r="C279" s="19"/>
      <c r="D279" s="23"/>
      <c r="E279" s="24"/>
      <c r="F279" s="36"/>
      <c r="G279" s="20"/>
      <c r="I279" s="51"/>
    </row>
    <row r="280" spans="1:9" s="22" customFormat="1" ht="20.05" customHeight="1">
      <c r="A280" s="85"/>
      <c r="B280" s="84"/>
      <c r="C280" s="19"/>
      <c r="D280" s="20"/>
      <c r="F280" s="37" t="s">
        <v>168</v>
      </c>
      <c r="G280" s="26"/>
      <c r="I280" s="51"/>
    </row>
    <row r="281" spans="1:9" s="22" customFormat="1" ht="23.1">
      <c r="A281" s="85"/>
      <c r="B281" s="86"/>
      <c r="C281" s="19"/>
      <c r="D281" s="32"/>
      <c r="E281" s="38" t="s">
        <v>83</v>
      </c>
      <c r="F281" s="33"/>
      <c r="G281" s="26"/>
      <c r="I281" s="51"/>
    </row>
    <row r="282" spans="1:9" s="22" customFormat="1" ht="23.1">
      <c r="A282" s="85"/>
      <c r="B282" s="86"/>
      <c r="C282" s="19"/>
      <c r="D282" s="32"/>
      <c r="E282" s="38" t="s">
        <v>166</v>
      </c>
      <c r="F282" s="33"/>
      <c r="G282" s="26"/>
      <c r="I282" s="51"/>
    </row>
    <row r="283" spans="1:9" s="22" customFormat="1" ht="13.6" customHeight="1">
      <c r="A283" s="84"/>
      <c r="B283" s="84"/>
      <c r="C283" s="19"/>
      <c r="D283" s="23"/>
      <c r="E283" s="24"/>
      <c r="F283" s="36"/>
      <c r="G283" s="20"/>
      <c r="I283" s="51"/>
    </row>
    <row r="284" spans="1:9" s="22" customFormat="1" ht="20.05" customHeight="1">
      <c r="A284" s="85"/>
      <c r="B284" s="84"/>
      <c r="C284" s="19"/>
      <c r="D284" s="20"/>
      <c r="F284" s="37" t="s">
        <v>169</v>
      </c>
      <c r="G284" s="26"/>
      <c r="I284" s="51"/>
    </row>
    <row r="285" spans="1:9" s="22" customFormat="1" ht="23.1">
      <c r="A285" s="85"/>
      <c r="B285" s="86"/>
      <c r="C285" s="19"/>
      <c r="D285" s="32"/>
      <c r="E285" s="31" t="s">
        <v>83</v>
      </c>
      <c r="F285" s="33"/>
      <c r="G285" s="26"/>
      <c r="I285" s="51"/>
    </row>
    <row r="286" spans="1:9" s="22" customFormat="1" ht="20.399999999999999">
      <c r="A286" s="85"/>
      <c r="B286" s="86"/>
      <c r="C286" s="19"/>
      <c r="D286" s="32"/>
      <c r="E286" s="31" t="s">
        <v>84</v>
      </c>
      <c r="F286" s="33"/>
      <c r="G286" s="26"/>
      <c r="I286" s="51"/>
    </row>
    <row r="287" spans="1:9" s="22" customFormat="1" ht="23.1">
      <c r="A287" s="85"/>
      <c r="B287" s="86"/>
      <c r="C287" s="19"/>
      <c r="D287" s="32"/>
      <c r="E287" s="38" t="s">
        <v>166</v>
      </c>
      <c r="F287" s="33"/>
      <c r="G287" s="26"/>
      <c r="I287" s="51"/>
    </row>
    <row r="288" spans="1:9" s="22" customFormat="1" ht="20.399999999999999">
      <c r="A288" s="85"/>
      <c r="B288" s="86"/>
      <c r="C288" s="19"/>
      <c r="D288" s="32"/>
      <c r="E288" s="31" t="s">
        <v>85</v>
      </c>
      <c r="F288" s="33"/>
      <c r="G288" s="26"/>
      <c r="I288" s="51"/>
    </row>
    <row r="290" spans="1:83" s="34" customFormat="1" ht="17.149999999999999" customHeight="1">
      <c r="A290" s="34" t="s">
        <v>320</v>
      </c>
    </row>
    <row r="292" spans="1:83" s="118" customFormat="1" ht="13.6">
      <c r="A292" s="175" t="s">
        <v>48</v>
      </c>
      <c r="B292" s="126" t="s">
        <v>247</v>
      </c>
      <c r="C292" s="127"/>
      <c r="D292" s="129"/>
      <c r="E292" s="411"/>
      <c r="F292" s="1027"/>
      <c r="G292" s="1027"/>
      <c r="H292" s="1027"/>
      <c r="I292" s="1032"/>
      <c r="J292" s="290"/>
      <c r="K292" s="291"/>
      <c r="M292" s="416" t="str">
        <f>IF(ISERROR(INDEX(kind_of_nameforms,MATCH(E292,kind_of_forms,0),1)),"",INDEX(kind_of_nameforms,MATCH(E292,kind_of_forms,0),1))</f>
        <v/>
      </c>
    </row>
    <row r="295" spans="1:83" s="249" customFormat="1" ht="15.65">
      <c r="A295" s="34" t="s">
        <v>397</v>
      </c>
      <c r="B295" s="34"/>
      <c r="C295" s="34"/>
      <c r="D295" s="34"/>
      <c r="E295" s="34"/>
      <c r="F295" s="34"/>
      <c r="G295" s="34"/>
      <c r="H295" s="34"/>
      <c r="I295" s="34"/>
      <c r="J295" s="34"/>
      <c r="K295" s="34"/>
      <c r="L295" s="34"/>
      <c r="M295" s="34"/>
      <c r="N295" s="34"/>
      <c r="O295" s="34"/>
      <c r="P295" s="34"/>
      <c r="Q295" s="34"/>
      <c r="R295" s="34"/>
      <c r="S295" s="34"/>
      <c r="T295" s="34"/>
      <c r="U295" s="248"/>
      <c r="V295" s="34"/>
      <c r="W295" s="34"/>
    </row>
    <row r="296" spans="1:83" s="249" customFormat="1" ht="15.65">
      <c r="D296" s="331"/>
      <c r="E296" s="331"/>
      <c r="F296" s="331"/>
      <c r="G296" s="331"/>
      <c r="H296" s="331"/>
      <c r="I296" s="331"/>
      <c r="J296" s="331"/>
      <c r="K296" s="331"/>
      <c r="L296" s="331"/>
      <c r="U296" s="250"/>
    </row>
    <row r="297" spans="1:83" s="253" customFormat="1" ht="14.95" customHeight="1">
      <c r="A297" s="83"/>
      <c r="B297" s="176" t="s">
        <v>398</v>
      </c>
      <c r="C297" s="1393"/>
      <c r="D297" s="1232">
        <v>1</v>
      </c>
      <c r="E297" s="1303"/>
      <c r="F297" s="325"/>
      <c r="G297" s="178">
        <v>0</v>
      </c>
      <c r="H297" s="330"/>
      <c r="I297" s="238"/>
      <c r="J297" s="367" t="s">
        <v>491</v>
      </c>
      <c r="K297" s="145"/>
      <c r="L297" s="254"/>
      <c r="M297" s="200">
        <f>mergeValue(H297)</f>
        <v>0</v>
      </c>
      <c r="N297" s="190"/>
      <c r="O297" s="190"/>
      <c r="P297" s="200" t="str">
        <f>IF(ISERROR(MATCH(Q297,MODesc,0)),"n","y")</f>
        <v>n</v>
      </c>
      <c r="Q297" s="190"/>
      <c r="R297" s="200" t="str">
        <f>K297&amp;"("&amp;L297&amp;")"</f>
        <v>()</v>
      </c>
      <c r="S297" s="176"/>
      <c r="T297" s="176"/>
      <c r="U297" s="236"/>
      <c r="V297" s="176"/>
      <c r="W297" s="176"/>
      <c r="X297" s="176"/>
      <c r="Y297" s="252"/>
      <c r="Z297" s="252"/>
      <c r="AA297" s="215"/>
      <c r="AB297" s="215"/>
      <c r="AC297" s="215"/>
      <c r="AD297" s="215"/>
      <c r="AE297" s="215"/>
      <c r="AF297" s="215"/>
      <c r="AG297" s="215"/>
      <c r="AH297" s="215"/>
      <c r="AI297" s="215"/>
      <c r="AJ297" s="215"/>
      <c r="AK297" s="215"/>
      <c r="AL297" s="215"/>
      <c r="AM297" s="215"/>
      <c r="AN297" s="215"/>
      <c r="AO297" s="215"/>
      <c r="AP297" s="215"/>
      <c r="AQ297" s="215"/>
      <c r="AR297" s="215"/>
      <c r="AS297" s="215"/>
      <c r="AT297" s="215"/>
      <c r="AU297" s="215"/>
      <c r="AV297" s="215"/>
      <c r="AW297" s="215"/>
      <c r="AX297" s="215"/>
      <c r="AY297" s="215"/>
      <c r="AZ297" s="215"/>
      <c r="BA297" s="215"/>
      <c r="BB297" s="215"/>
      <c r="BC297" s="215"/>
      <c r="BD297" s="215"/>
      <c r="BE297" s="215"/>
      <c r="BF297" s="215"/>
      <c r="BG297" s="215"/>
      <c r="BH297" s="215"/>
      <c r="BI297" s="215"/>
      <c r="BJ297" s="215"/>
      <c r="BK297" s="215"/>
      <c r="BL297" s="215"/>
      <c r="BM297" s="215"/>
      <c r="BN297" s="215"/>
      <c r="BO297" s="215"/>
      <c r="BP297" s="215"/>
      <c r="BQ297" s="215"/>
      <c r="BR297" s="215"/>
      <c r="BS297" s="215"/>
      <c r="BT297" s="215"/>
      <c r="BU297" s="215"/>
      <c r="BV297" s="252"/>
      <c r="BW297" s="252"/>
      <c r="BX297" s="252"/>
      <c r="BY297" s="252"/>
      <c r="BZ297" s="252"/>
      <c r="CA297" s="252"/>
      <c r="CB297" s="252"/>
      <c r="CC297" s="252"/>
      <c r="CD297" s="252"/>
      <c r="CE297" s="252"/>
    </row>
    <row r="298" spans="1:83" s="253" customFormat="1" ht="14.95" customHeight="1">
      <c r="A298" s="83"/>
      <c r="B298" s="83"/>
      <c r="C298" s="1393"/>
      <c r="D298" s="1232"/>
      <c r="E298" s="1303"/>
      <c r="F298" s="238"/>
      <c r="G298" s="239"/>
      <c r="H298" s="145" t="s">
        <v>396</v>
      </c>
      <c r="I298" s="239"/>
      <c r="J298" s="239"/>
      <c r="K298" s="255"/>
      <c r="L298" s="254"/>
      <c r="M298" s="190"/>
      <c r="N298" s="190"/>
      <c r="O298" s="190"/>
      <c r="P298" s="190"/>
      <c r="Q298" s="200"/>
      <c r="R298" s="190"/>
      <c r="S298" s="176"/>
      <c r="T298" s="176"/>
      <c r="U298" s="236"/>
      <c r="V298" s="176"/>
      <c r="W298" s="176"/>
      <c r="X298" s="176"/>
      <c r="Y298" s="252"/>
      <c r="Z298" s="252"/>
      <c r="AA298" s="215"/>
      <c r="AB298" s="215"/>
      <c r="AC298" s="215"/>
      <c r="AD298" s="215"/>
      <c r="AE298" s="215"/>
      <c r="AF298" s="215"/>
      <c r="AG298" s="215"/>
      <c r="AH298" s="215"/>
      <c r="AI298" s="215"/>
      <c r="AJ298" s="215"/>
      <c r="AK298" s="215"/>
      <c r="AL298" s="215"/>
      <c r="AM298" s="215"/>
      <c r="AN298" s="215"/>
      <c r="AO298" s="215"/>
      <c r="AP298" s="215"/>
      <c r="AQ298" s="215"/>
      <c r="AR298" s="215"/>
      <c r="AS298" s="215"/>
      <c r="AT298" s="215"/>
      <c r="AU298" s="215"/>
      <c r="AV298" s="215"/>
      <c r="AW298" s="215"/>
      <c r="AX298" s="215"/>
      <c r="AY298" s="215"/>
      <c r="AZ298" s="215"/>
      <c r="BA298" s="215"/>
      <c r="BB298" s="215"/>
      <c r="BC298" s="215"/>
      <c r="BD298" s="215"/>
      <c r="BE298" s="215"/>
      <c r="BF298" s="215"/>
      <c r="BG298" s="215"/>
      <c r="BH298" s="215"/>
      <c r="BI298" s="215"/>
      <c r="BJ298" s="215"/>
      <c r="BK298" s="215"/>
      <c r="BL298" s="215"/>
      <c r="BM298" s="215"/>
      <c r="BN298" s="215"/>
      <c r="BO298" s="215"/>
      <c r="BP298" s="215"/>
      <c r="BQ298" s="215"/>
      <c r="BR298" s="215"/>
      <c r="BS298" s="215"/>
      <c r="BT298" s="215"/>
      <c r="BU298" s="215"/>
      <c r="BV298" s="252"/>
      <c r="BW298" s="252"/>
      <c r="BX298" s="252"/>
      <c r="BY298" s="252"/>
      <c r="BZ298" s="252"/>
      <c r="CA298" s="252"/>
      <c r="CB298" s="252"/>
      <c r="CC298" s="252"/>
      <c r="CD298" s="252"/>
      <c r="CE298" s="252"/>
    </row>
    <row r="299" spans="1:83" s="249" customFormat="1" ht="15.65">
      <c r="Q299" s="256"/>
      <c r="U299" s="250"/>
    </row>
    <row r="300" spans="1:83" s="249" customFormat="1" ht="15.65">
      <c r="A300" s="34" t="s">
        <v>399</v>
      </c>
      <c r="B300" s="34"/>
      <c r="C300" s="34"/>
      <c r="D300" s="34"/>
      <c r="E300" s="34"/>
      <c r="F300" s="34"/>
      <c r="G300" s="34"/>
      <c r="H300" s="34"/>
      <c r="I300" s="34"/>
      <c r="J300" s="34"/>
      <c r="K300" s="34"/>
      <c r="L300" s="34"/>
      <c r="M300" s="34"/>
      <c r="N300" s="34"/>
      <c r="O300" s="34"/>
      <c r="P300" s="34"/>
      <c r="Q300" s="257"/>
      <c r="R300" s="34"/>
      <c r="S300" s="34"/>
      <c r="T300" s="34"/>
      <c r="U300" s="248"/>
      <c r="V300" s="34"/>
      <c r="W300" s="34"/>
    </row>
    <row r="301" spans="1:83" s="249" customFormat="1" ht="15.65">
      <c r="F301" s="331"/>
      <c r="G301" s="331"/>
      <c r="H301" s="331"/>
      <c r="I301" s="331"/>
      <c r="J301" s="331"/>
      <c r="K301" s="331"/>
      <c r="L301" s="331"/>
      <c r="Q301" s="256"/>
      <c r="U301" s="250"/>
    </row>
    <row r="302" spans="1:83" s="253" customFormat="1" ht="14.95" customHeight="1">
      <c r="A302" s="83"/>
      <c r="B302" s="176" t="s">
        <v>398</v>
      </c>
      <c r="C302" s="1394"/>
      <c r="D302" s="237"/>
      <c r="E302" s="418"/>
      <c r="F302" s="1395"/>
      <c r="G302" s="1232">
        <v>0</v>
      </c>
      <c r="H302" s="1392"/>
      <c r="I302" s="238"/>
      <c r="J302" s="367" t="s">
        <v>491</v>
      </c>
      <c r="K302" s="145"/>
      <c r="L302" s="254"/>
      <c r="M302" s="200">
        <f>mergeValue(H302)</f>
        <v>0</v>
      </c>
      <c r="N302" s="190"/>
      <c r="O302" s="190"/>
      <c r="P302" s="190"/>
      <c r="Q302" s="190"/>
      <c r="R302" s="200" t="str">
        <f>K302&amp;"("&amp;L302&amp;")"</f>
        <v>()</v>
      </c>
      <c r="S302" s="176"/>
      <c r="T302" s="176"/>
      <c r="U302" s="236"/>
      <c r="V302" s="176"/>
      <c r="W302" s="176"/>
      <c r="X302" s="176"/>
      <c r="Y302" s="252"/>
      <c r="Z302" s="252"/>
      <c r="AA302" s="215"/>
      <c r="AB302" s="215"/>
      <c r="AC302" s="215"/>
      <c r="AD302" s="215"/>
      <c r="AE302" s="215"/>
      <c r="AF302" s="215"/>
      <c r="AG302" s="215"/>
      <c r="AH302" s="215"/>
      <c r="AI302" s="215"/>
      <c r="AJ302" s="215"/>
      <c r="AK302" s="215"/>
      <c r="AL302" s="215"/>
      <c r="AM302" s="215"/>
      <c r="AN302" s="215"/>
      <c r="AO302" s="215"/>
      <c r="AP302" s="215"/>
      <c r="AQ302" s="215"/>
      <c r="AR302" s="215"/>
      <c r="AS302" s="215"/>
      <c r="AT302" s="215"/>
      <c r="AU302" s="215"/>
      <c r="AV302" s="215"/>
      <c r="AW302" s="215"/>
      <c r="AX302" s="215"/>
      <c r="AY302" s="215"/>
      <c r="AZ302" s="215"/>
      <c r="BA302" s="215"/>
      <c r="BB302" s="215"/>
      <c r="BC302" s="215"/>
      <c r="BD302" s="215"/>
      <c r="BE302" s="215"/>
      <c r="BF302" s="215"/>
      <c r="BG302" s="215"/>
      <c r="BH302" s="215"/>
      <c r="BI302" s="215"/>
      <c r="BJ302" s="215"/>
      <c r="BK302" s="215"/>
      <c r="BL302" s="215"/>
      <c r="BM302" s="215"/>
      <c r="BN302" s="215"/>
      <c r="BO302" s="215"/>
      <c r="BP302" s="215"/>
      <c r="BQ302" s="215"/>
      <c r="BR302" s="215"/>
      <c r="BS302" s="215"/>
      <c r="BT302" s="215"/>
      <c r="BU302" s="215"/>
      <c r="BV302" s="252"/>
      <c r="BW302" s="252"/>
      <c r="BX302" s="252"/>
      <c r="BY302" s="252"/>
      <c r="BZ302" s="252"/>
      <c r="CA302" s="252"/>
      <c r="CB302" s="252"/>
      <c r="CC302" s="252"/>
      <c r="CD302" s="252"/>
      <c r="CE302" s="252"/>
    </row>
    <row r="303" spans="1:83" s="253" customFormat="1" ht="14.95" customHeight="1">
      <c r="A303" s="83"/>
      <c r="B303" s="83"/>
      <c r="C303" s="1394"/>
      <c r="D303" s="237"/>
      <c r="E303" s="418"/>
      <c r="F303" s="1395"/>
      <c r="G303" s="1232"/>
      <c r="H303" s="1392"/>
      <c r="I303" s="239"/>
      <c r="J303" s="239"/>
      <c r="K303" s="145" t="s">
        <v>3</v>
      </c>
      <c r="L303" s="254"/>
      <c r="M303" s="190"/>
      <c r="N303" s="190"/>
      <c r="O303" s="190"/>
      <c r="P303" s="190"/>
      <c r="Q303" s="200"/>
      <c r="R303" s="190"/>
      <c r="S303" s="176"/>
      <c r="T303" s="176"/>
      <c r="U303" s="236"/>
      <c r="V303" s="176"/>
      <c r="W303" s="176"/>
      <c r="X303" s="176"/>
      <c r="Y303" s="252"/>
      <c r="Z303" s="252"/>
      <c r="AA303" s="215"/>
      <c r="AB303" s="215"/>
      <c r="AC303" s="215"/>
      <c r="AD303" s="215"/>
      <c r="AE303" s="215"/>
      <c r="AF303" s="215"/>
      <c r="AG303" s="215"/>
      <c r="AH303" s="215"/>
      <c r="AI303" s="215"/>
      <c r="AJ303" s="215"/>
      <c r="AK303" s="215"/>
      <c r="AL303" s="215"/>
      <c r="AM303" s="215"/>
      <c r="AN303" s="215"/>
      <c r="AO303" s="215"/>
      <c r="AP303" s="215"/>
      <c r="AQ303" s="215"/>
      <c r="AR303" s="215"/>
      <c r="AS303" s="215"/>
      <c r="AT303" s="215"/>
      <c r="AU303" s="215"/>
      <c r="AV303" s="215"/>
      <c r="AW303" s="215"/>
      <c r="AX303" s="215"/>
      <c r="AY303" s="215"/>
      <c r="AZ303" s="215"/>
      <c r="BA303" s="215"/>
      <c r="BB303" s="215"/>
      <c r="BC303" s="215"/>
      <c r="BD303" s="215"/>
      <c r="BE303" s="215"/>
      <c r="BF303" s="215"/>
      <c r="BG303" s="215"/>
      <c r="BH303" s="215"/>
      <c r="BI303" s="215"/>
      <c r="BJ303" s="215"/>
      <c r="BK303" s="215"/>
      <c r="BL303" s="215"/>
      <c r="BM303" s="215"/>
      <c r="BN303" s="215"/>
      <c r="BO303" s="215"/>
      <c r="BP303" s="215"/>
      <c r="BQ303" s="215"/>
      <c r="BR303" s="215"/>
      <c r="BS303" s="215"/>
      <c r="BT303" s="215"/>
      <c r="BU303" s="215"/>
      <c r="BV303" s="252"/>
      <c r="BW303" s="252"/>
      <c r="BX303" s="252"/>
      <c r="BY303" s="252"/>
      <c r="BZ303" s="252"/>
      <c r="CA303" s="252"/>
      <c r="CB303" s="252"/>
      <c r="CC303" s="252"/>
      <c r="CD303" s="252"/>
      <c r="CE303" s="252"/>
    </row>
    <row r="304" spans="1:83" s="249" customFormat="1" ht="15.65">
      <c r="Q304" s="256"/>
      <c r="U304" s="250"/>
    </row>
    <row r="305" spans="1:83" s="249" customFormat="1" ht="15.65">
      <c r="A305" s="34" t="s">
        <v>400</v>
      </c>
      <c r="B305" s="34"/>
      <c r="C305" s="34"/>
      <c r="D305" s="34"/>
      <c r="E305" s="34"/>
      <c r="F305" s="34"/>
      <c r="G305" s="34"/>
      <c r="H305" s="34"/>
      <c r="I305" s="34"/>
      <c r="J305" s="34"/>
      <c r="K305" s="34"/>
      <c r="L305" s="34"/>
      <c r="M305" s="34"/>
      <c r="N305" s="34"/>
      <c r="O305" s="34"/>
      <c r="P305" s="34"/>
      <c r="Q305" s="257"/>
      <c r="R305" s="34"/>
      <c r="S305" s="34"/>
      <c r="T305" s="34"/>
      <c r="U305" s="248"/>
      <c r="V305" s="34"/>
      <c r="W305" s="34"/>
    </row>
    <row r="306" spans="1:83" s="249" customFormat="1" ht="15.65">
      <c r="Q306" s="256"/>
      <c r="U306" s="250"/>
    </row>
    <row r="307" spans="1:83" s="253" customFormat="1" ht="14.95" customHeight="1">
      <c r="A307" s="83"/>
      <c r="B307" s="176" t="s">
        <v>398</v>
      </c>
      <c r="C307" s="371"/>
      <c r="D307" s="249"/>
      <c r="E307" s="419"/>
      <c r="F307" s="249"/>
      <c r="G307" s="249"/>
      <c r="H307" s="249"/>
      <c r="I307" s="209"/>
      <c r="J307" s="178">
        <v>0</v>
      </c>
      <c r="K307" s="370"/>
      <c r="L307" s="235"/>
      <c r="M307" s="200">
        <f>mergeValue(H307)</f>
        <v>0</v>
      </c>
      <c r="N307" s="190"/>
      <c r="O307" s="190"/>
      <c r="P307" s="190"/>
      <c r="Q307" s="190"/>
      <c r="R307" s="200" t="str">
        <f>K307&amp;" ("&amp;L307&amp;")"</f>
        <v xml:space="preserve"> ()</v>
      </c>
      <c r="S307" s="176"/>
      <c r="T307" s="176"/>
      <c r="U307" s="236"/>
      <c r="V307" s="176"/>
      <c r="W307" s="176"/>
      <c r="X307" s="176"/>
      <c r="Y307" s="252"/>
      <c r="Z307" s="252"/>
      <c r="AA307" s="215"/>
      <c r="AB307" s="215"/>
      <c r="AC307" s="215"/>
      <c r="AD307" s="215"/>
      <c r="AE307" s="215"/>
      <c r="AF307" s="215"/>
      <c r="AG307" s="215"/>
      <c r="AH307" s="215"/>
      <c r="AI307" s="215"/>
      <c r="AJ307" s="215"/>
      <c r="AK307" s="215"/>
      <c r="AL307" s="215"/>
      <c r="AM307" s="215"/>
      <c r="AN307" s="215"/>
      <c r="AO307" s="215"/>
      <c r="AP307" s="215"/>
      <c r="AQ307" s="215"/>
      <c r="AR307" s="215"/>
      <c r="AS307" s="215"/>
      <c r="AT307" s="215"/>
      <c r="AU307" s="215"/>
      <c r="AV307" s="215"/>
      <c r="AW307" s="215"/>
      <c r="AX307" s="215"/>
      <c r="AY307" s="215"/>
      <c r="AZ307" s="215"/>
      <c r="BA307" s="215"/>
      <c r="BB307" s="215"/>
      <c r="BC307" s="215"/>
      <c r="BD307" s="215"/>
      <c r="BE307" s="215"/>
      <c r="BF307" s="215"/>
      <c r="BG307" s="215"/>
      <c r="BH307" s="215"/>
      <c r="BI307" s="215"/>
      <c r="BJ307" s="215"/>
      <c r="BK307" s="215"/>
      <c r="BL307" s="215"/>
      <c r="BM307" s="215"/>
      <c r="BN307" s="215"/>
      <c r="BO307" s="215"/>
      <c r="BP307" s="215"/>
      <c r="BQ307" s="215"/>
      <c r="BR307" s="215"/>
      <c r="BS307" s="215"/>
      <c r="BT307" s="215"/>
      <c r="BU307" s="215"/>
      <c r="BV307" s="252"/>
      <c r="BW307" s="252"/>
      <c r="BX307" s="252"/>
      <c r="BY307" s="252"/>
      <c r="BZ307" s="252"/>
      <c r="CA307" s="252"/>
      <c r="CB307" s="252"/>
      <c r="CC307" s="252"/>
      <c r="CD307" s="252"/>
      <c r="CE307" s="252"/>
    </row>
    <row r="309" spans="1:83" ht="11.55"/>
    <row r="310" spans="1:83" s="34" customFormat="1" ht="11.55">
      <c r="A310" s="34" t="s">
        <v>439</v>
      </c>
    </row>
    <row r="311" spans="1:83" ht="11.55"/>
    <row r="312" spans="1:83" s="35" customFormat="1" ht="20.05" customHeight="1">
      <c r="A312" s="90"/>
      <c r="B312" s="176"/>
      <c r="C312" s="80"/>
      <c r="D312" s="177"/>
      <c r="E312" s="276"/>
      <c r="F312" s="274"/>
      <c r="G312" s="277"/>
      <c r="I312" s="200"/>
      <c r="J312" s="200"/>
    </row>
    <row r="313" spans="1:83" ht="11.55"/>
    <row r="314" spans="1:83" ht="11.55"/>
    <row r="315" spans="1:83" s="34" customFormat="1" ht="11.55">
      <c r="A315" s="34" t="s">
        <v>445</v>
      </c>
    </row>
    <row r="316" spans="1:83" ht="11.55"/>
    <row r="317" spans="1:83" s="35" customFormat="1" ht="20.05" customHeight="1">
      <c r="A317" s="273"/>
      <c r="B317" s="176"/>
      <c r="C317" s="80"/>
      <c r="D317" s="177"/>
      <c r="E317" s="279"/>
      <c r="F317" s="278" t="s">
        <v>444</v>
      </c>
      <c r="G317" s="278" t="s">
        <v>444</v>
      </c>
      <c r="H317" s="290"/>
      <c r="I317" s="200"/>
      <c r="K317" s="200"/>
      <c r="L317" s="200"/>
    </row>
    <row r="318" spans="1:83" ht="11.55"/>
    <row r="319" spans="1:83" ht="11.55"/>
    <row r="320" spans="1:83" s="34" customFormat="1" ht="11.55">
      <c r="A320" s="34" t="s">
        <v>446</v>
      </c>
    </row>
    <row r="321" spans="1:12" ht="11.55"/>
    <row r="322" spans="1:12" s="35" customFormat="1" ht="20.05" customHeight="1">
      <c r="A322" s="273"/>
      <c r="B322" s="176"/>
      <c r="C322" s="80"/>
      <c r="D322" s="177"/>
      <c r="E322" s="279"/>
      <c r="F322" s="278" t="s">
        <v>444</v>
      </c>
      <c r="G322" s="384"/>
      <c r="H322" s="278" t="s">
        <v>444</v>
      </c>
      <c r="I322" s="200"/>
      <c r="K322" s="200"/>
      <c r="L322" s="200"/>
    </row>
    <row r="323" spans="1:12" ht="11.55"/>
    <row r="324" spans="1:12" ht="11.55"/>
    <row r="325" spans="1:12" s="34" customFormat="1" ht="11.55">
      <c r="A325" s="34" t="s">
        <v>447</v>
      </c>
    </row>
    <row r="326" spans="1:12" ht="11.55"/>
    <row r="327" spans="1:12" s="35" customFormat="1" ht="20.05" customHeight="1">
      <c r="A327" s="273"/>
      <c r="B327" s="176"/>
      <c r="C327" s="80"/>
      <c r="D327" s="177"/>
      <c r="E327" s="280">
        <f>E326</f>
        <v>0</v>
      </c>
      <c r="F327" s="278" t="s">
        <v>444</v>
      </c>
      <c r="G327" s="384"/>
      <c r="H327" s="278" t="s">
        <v>444</v>
      </c>
      <c r="I327" s="200"/>
      <c r="K327" s="200"/>
      <c r="L327" s="200"/>
    </row>
    <row r="328" spans="1:12" s="35" customFormat="1" ht="13.6">
      <c r="A328" s="273"/>
      <c r="B328" s="176"/>
      <c r="C328" s="80"/>
      <c r="D328" s="94"/>
      <c r="E328" s="281"/>
      <c r="F328" s="282"/>
      <c r="G328"/>
      <c r="H328" s="282"/>
      <c r="I328" s="200"/>
      <c r="K328" s="200"/>
      <c r="L328" s="200"/>
    </row>
    <row r="330" spans="1:12" s="34" customFormat="1" ht="11.55">
      <c r="A330" s="34" t="s">
        <v>448</v>
      </c>
    </row>
    <row r="331" spans="1:12" ht="11.55"/>
    <row r="332" spans="1:12" s="35" customFormat="1" ht="20.05" customHeight="1">
      <c r="A332" s="273"/>
      <c r="B332" s="176"/>
      <c r="C332" s="80"/>
      <c r="D332" s="177"/>
      <c r="E332" s="280">
        <f>E331</f>
        <v>0</v>
      </c>
      <c r="F332" s="278" t="s">
        <v>444</v>
      </c>
      <c r="G332" s="283"/>
      <c r="H332" s="278" t="s">
        <v>444</v>
      </c>
      <c r="I332" s="200"/>
      <c r="K332" s="200"/>
      <c r="L332" s="200"/>
    </row>
    <row r="335" spans="1:12" s="34" customFormat="1" ht="17.149999999999999" customHeight="1">
      <c r="A335" s="34" t="s">
        <v>479</v>
      </c>
    </row>
    <row r="337" spans="1:83" s="179" customFormat="1" ht="409.6">
      <c r="A337" s="1278">
        <v>1</v>
      </c>
      <c r="B337" s="202"/>
      <c r="C337" s="202"/>
      <c r="D337" s="202"/>
      <c r="F337" s="309" t="str">
        <f>"2." &amp;mergeValue(A337)</f>
        <v>2.1</v>
      </c>
      <c r="G337" s="385" t="s">
        <v>468</v>
      </c>
      <c r="H337" s="293"/>
      <c r="I337" s="184" t="s">
        <v>563</v>
      </c>
      <c r="J337" s="308"/>
      <c r="K337" s="202"/>
      <c r="L337" s="202"/>
      <c r="M337" s="202"/>
      <c r="N337" s="202"/>
      <c r="O337" s="202"/>
      <c r="P337" s="202"/>
      <c r="Q337" s="202"/>
      <c r="R337" s="202"/>
      <c r="S337" s="202"/>
      <c r="T337" s="202"/>
    </row>
    <row r="338" spans="1:83" s="179" customFormat="1" ht="92.4">
      <c r="A338" s="1278"/>
      <c r="B338" s="202"/>
      <c r="C338" s="202"/>
      <c r="D338" s="202"/>
      <c r="F338" s="309" t="str">
        <f>"3." &amp;mergeValue(A338)</f>
        <v>3.1</v>
      </c>
      <c r="G338" s="385" t="s">
        <v>469</v>
      </c>
      <c r="H338" s="293"/>
      <c r="I338" s="184" t="s">
        <v>561</v>
      </c>
      <c r="J338" s="308"/>
      <c r="K338" s="202"/>
      <c r="L338" s="202"/>
      <c r="M338" s="202"/>
      <c r="N338" s="202"/>
      <c r="O338" s="202"/>
      <c r="P338" s="202"/>
      <c r="Q338" s="202"/>
      <c r="R338" s="202"/>
      <c r="S338" s="202"/>
      <c r="T338" s="202"/>
    </row>
    <row r="339" spans="1:83" s="179" customFormat="1" ht="46.2">
      <c r="A339" s="1278"/>
      <c r="B339" s="202"/>
      <c r="C339" s="202"/>
      <c r="D339" s="202"/>
      <c r="F339" s="309" t="str">
        <f>"4."&amp;mergeValue(A339)</f>
        <v>4.1</v>
      </c>
      <c r="G339" s="385" t="s">
        <v>470</v>
      </c>
      <c r="H339" s="294" t="s">
        <v>444</v>
      </c>
      <c r="I339" s="184"/>
      <c r="J339" s="308"/>
      <c r="K339" s="202"/>
      <c r="L339" s="202"/>
      <c r="M339" s="202"/>
      <c r="N339" s="202"/>
      <c r="O339" s="202"/>
      <c r="P339" s="202"/>
      <c r="Q339" s="202"/>
      <c r="R339" s="202"/>
      <c r="S339" s="202"/>
      <c r="T339" s="202"/>
    </row>
    <row r="340" spans="1:83" s="179" customFormat="1" ht="103.95">
      <c r="A340" s="1278"/>
      <c r="B340" s="1278">
        <v>1</v>
      </c>
      <c r="C340" s="315"/>
      <c r="D340" s="315"/>
      <c r="F340" s="309" t="str">
        <f>"4."&amp;mergeValue(A340) &amp;"."&amp;mergeValue(B340)</f>
        <v>4.1.1</v>
      </c>
      <c r="G340" s="300" t="s">
        <v>565</v>
      </c>
      <c r="H340" s="293" t="str">
        <f>IF(region_name="","",region_name)</f>
        <v>Курганская область</v>
      </c>
      <c r="I340" s="184" t="s">
        <v>473</v>
      </c>
      <c r="J340" s="308"/>
      <c r="K340" s="202"/>
      <c r="L340" s="202"/>
      <c r="M340" s="202"/>
      <c r="N340" s="202"/>
      <c r="O340" s="202"/>
      <c r="P340" s="202"/>
      <c r="Q340" s="202"/>
      <c r="R340" s="202"/>
      <c r="S340" s="202"/>
      <c r="T340" s="202"/>
    </row>
    <row r="341" spans="1:83" s="179" customFormat="1" ht="207.85">
      <c r="A341" s="1278"/>
      <c r="B341" s="1278"/>
      <c r="C341" s="1278">
        <v>1</v>
      </c>
      <c r="D341" s="315"/>
      <c r="F341" s="309" t="str">
        <f>"4."&amp;mergeValue(A341) &amp;"."&amp;mergeValue(B341)&amp;"."&amp;mergeValue(C341)</f>
        <v>4.1.1.1</v>
      </c>
      <c r="G341" s="314" t="s">
        <v>471</v>
      </c>
      <c r="H341" s="293"/>
      <c r="I341" s="184" t="s">
        <v>474</v>
      </c>
      <c r="J341" s="308"/>
      <c r="K341" s="202"/>
      <c r="L341" s="202"/>
      <c r="M341" s="202"/>
      <c r="N341" s="202"/>
      <c r="O341" s="202"/>
      <c r="P341" s="202"/>
      <c r="Q341" s="202"/>
      <c r="R341" s="202"/>
      <c r="S341" s="202"/>
      <c r="T341" s="202"/>
    </row>
    <row r="342" spans="1:83" s="179" customFormat="1" ht="33.799999999999997" customHeight="1">
      <c r="A342" s="1278"/>
      <c r="B342" s="1278"/>
      <c r="C342" s="1278"/>
      <c r="D342" s="315">
        <v>1</v>
      </c>
      <c r="F342" s="309" t="str">
        <f>"4."&amp;mergeValue(A342) &amp;"."&amp;mergeValue(B342)&amp;"."&amp;mergeValue(C342)&amp;"."&amp;mergeValue(D342)</f>
        <v>4.1.1.1.1</v>
      </c>
      <c r="G342" s="388" t="s">
        <v>472</v>
      </c>
      <c r="H342" s="293"/>
      <c r="I342" s="1316" t="s">
        <v>564</v>
      </c>
      <c r="J342" s="308"/>
      <c r="K342" s="202"/>
      <c r="L342" s="202"/>
      <c r="M342" s="202"/>
      <c r="N342" s="202"/>
      <c r="O342" s="202"/>
      <c r="P342" s="202"/>
      <c r="Q342" s="202"/>
      <c r="R342" s="202"/>
      <c r="S342" s="202"/>
      <c r="T342" s="202"/>
    </row>
    <row r="343" spans="1:83" s="179" customFormat="1" ht="19.05">
      <c r="A343" s="1278"/>
      <c r="B343" s="1278"/>
      <c r="C343" s="1278"/>
      <c r="D343" s="315"/>
      <c r="F343" s="392"/>
      <c r="G343" s="393" t="s">
        <v>3</v>
      </c>
      <c r="H343" s="394"/>
      <c r="I343" s="1316"/>
      <c r="J343" s="308"/>
      <c r="K343" s="202"/>
      <c r="L343" s="202"/>
      <c r="M343" s="202"/>
      <c r="N343" s="202"/>
      <c r="O343" s="202"/>
      <c r="P343" s="202"/>
      <c r="Q343" s="202"/>
      <c r="R343" s="202"/>
      <c r="S343" s="202"/>
      <c r="T343" s="202"/>
    </row>
    <row r="344" spans="1:83" s="179" customFormat="1" ht="19.05">
      <c r="A344" s="1278"/>
      <c r="B344" s="1278"/>
      <c r="C344" s="315"/>
      <c r="D344" s="315"/>
      <c r="F344" s="311"/>
      <c r="G344" s="139" t="s">
        <v>396</v>
      </c>
      <c r="H344" s="312"/>
      <c r="I344" s="313"/>
      <c r="J344" s="308"/>
      <c r="K344" s="202"/>
      <c r="L344" s="202"/>
      <c r="M344" s="202"/>
      <c r="N344" s="202"/>
      <c r="O344" s="202"/>
      <c r="P344" s="202"/>
      <c r="Q344" s="202"/>
      <c r="R344" s="202"/>
      <c r="S344" s="202"/>
      <c r="T344" s="202"/>
    </row>
    <row r="345" spans="1:83" s="179" customFormat="1" ht="19.05">
      <c r="A345" s="1278"/>
      <c r="B345" s="202"/>
      <c r="C345" s="202"/>
      <c r="D345" s="202"/>
      <c r="F345" s="311"/>
      <c r="G345" s="145" t="s">
        <v>478</v>
      </c>
      <c r="H345" s="312"/>
      <c r="I345" s="313"/>
      <c r="J345" s="308"/>
      <c r="K345" s="202"/>
      <c r="L345" s="202"/>
      <c r="M345" s="202"/>
      <c r="N345" s="202"/>
      <c r="O345" s="202"/>
      <c r="P345" s="202"/>
      <c r="Q345" s="202"/>
      <c r="R345" s="202"/>
      <c r="S345" s="202"/>
      <c r="T345" s="202"/>
    </row>
    <row r="346" spans="1:83" s="179" customFormat="1" ht="19.05">
      <c r="A346" s="202"/>
      <c r="B346" s="202"/>
      <c r="C346" s="202"/>
      <c r="D346" s="202"/>
      <c r="F346" s="311"/>
      <c r="G346" s="155" t="s">
        <v>477</v>
      </c>
      <c r="H346" s="312"/>
      <c r="I346" s="313"/>
      <c r="J346" s="308"/>
      <c r="K346" s="202"/>
      <c r="L346" s="202"/>
      <c r="M346" s="202"/>
      <c r="N346" s="202"/>
      <c r="O346" s="202"/>
      <c r="P346" s="202"/>
      <c r="Q346" s="202"/>
      <c r="R346" s="202"/>
      <c r="S346" s="202"/>
      <c r="T346" s="202"/>
    </row>
    <row r="349" spans="1:83" s="1065" customFormat="1" ht="17.149999999999999" customHeight="1">
      <c r="A349" s="1067" t="s">
        <v>696</v>
      </c>
      <c r="B349" s="1067"/>
      <c r="C349" s="1067"/>
      <c r="D349" s="1067"/>
      <c r="E349" s="1067"/>
      <c r="F349" s="1067"/>
      <c r="G349" s="1067"/>
      <c r="H349" s="1067"/>
      <c r="I349" s="1067"/>
      <c r="J349" s="1067"/>
      <c r="K349" s="1067"/>
      <c r="L349" s="1067"/>
      <c r="M349" s="1067"/>
      <c r="N349" s="1067"/>
      <c r="O349" s="1067"/>
      <c r="P349" s="1067"/>
      <c r="Q349" s="1067"/>
      <c r="R349" s="1067"/>
      <c r="S349" s="1067"/>
      <c r="T349" s="1067"/>
      <c r="U349" s="1067"/>
      <c r="V349" s="1067"/>
      <c r="W349" s="1067"/>
      <c r="X349" s="1067"/>
      <c r="Y349" s="1067"/>
      <c r="Z349" s="1067"/>
      <c r="AA349" s="1067"/>
      <c r="AB349" s="1067"/>
      <c r="AC349" s="1067"/>
      <c r="AD349" s="1067"/>
      <c r="AE349" s="1067"/>
      <c r="AF349" s="1067"/>
      <c r="AG349" s="1067"/>
      <c r="AH349" s="1067"/>
      <c r="AI349" s="1067"/>
      <c r="AJ349" s="1067"/>
      <c r="AK349" s="1067"/>
      <c r="AL349" s="1067"/>
      <c r="AM349" s="1067"/>
      <c r="AN349" s="1067"/>
      <c r="AO349" s="1067"/>
      <c r="AP349" s="1067"/>
      <c r="AQ349" s="1067"/>
      <c r="AR349" s="1067"/>
      <c r="AS349" s="1067"/>
      <c r="AT349" s="1067"/>
      <c r="AU349" s="1067"/>
      <c r="AV349" s="1067"/>
      <c r="AW349" s="1067"/>
      <c r="AX349" s="1067"/>
      <c r="AY349" s="1067"/>
      <c r="AZ349" s="1067"/>
      <c r="BA349" s="1067"/>
      <c r="BB349" s="1067"/>
      <c r="BC349" s="1067"/>
      <c r="BD349" s="1067"/>
      <c r="BE349" s="1067"/>
      <c r="BF349" s="1067"/>
      <c r="BG349" s="1067"/>
      <c r="BH349" s="1067"/>
      <c r="BI349" s="1067"/>
      <c r="BJ349" s="1067"/>
      <c r="BK349" s="1067"/>
      <c r="BL349" s="1067"/>
      <c r="BM349" s="1067"/>
      <c r="BN349" s="1067"/>
      <c r="BO349" s="1067"/>
      <c r="BP349" s="1067"/>
      <c r="BQ349" s="1067"/>
      <c r="BR349" s="1067"/>
      <c r="BS349" s="1067"/>
      <c r="BT349" s="1067"/>
      <c r="BU349" s="1067"/>
      <c r="BV349" s="1067"/>
      <c r="BW349" s="1067"/>
      <c r="BX349" s="1067"/>
      <c r="BY349" s="1067"/>
      <c r="BZ349" s="1067"/>
      <c r="CA349" s="1067"/>
      <c r="CB349" s="1067"/>
      <c r="CC349" s="1067"/>
      <c r="CD349" s="1067"/>
      <c r="CE349" s="1067"/>
    </row>
    <row r="350" spans="1:83" s="1065" customFormat="1" ht="17.149999999999999" customHeight="1"/>
    <row r="351" spans="1:83" s="1065" customFormat="1" ht="17.149999999999999" customHeight="1">
      <c r="A351" s="1077"/>
      <c r="B351" s="1088"/>
      <c r="C351" s="1074"/>
      <c r="D351" s="1089"/>
      <c r="E351" s="1100"/>
      <c r="F351" s="1124"/>
      <c r="G351" s="1104"/>
      <c r="H351" s="1101"/>
      <c r="I351" s="1094"/>
      <c r="J351" s="1094"/>
      <c r="K351" s="1068"/>
      <c r="L351" s="1068"/>
      <c r="M351" s="1068"/>
      <c r="N351" s="1068"/>
      <c r="O351" s="1068"/>
      <c r="P351" s="1068"/>
      <c r="Q351" s="1068"/>
      <c r="R351" s="1068"/>
      <c r="S351" s="1068"/>
      <c r="T351" s="1068"/>
      <c r="U351" s="1068"/>
      <c r="V351" s="1068"/>
      <c r="W351" s="1068"/>
      <c r="X351" s="1068"/>
      <c r="Y351" s="1068"/>
      <c r="Z351" s="1068"/>
      <c r="AA351" s="1068"/>
      <c r="AB351" s="1068"/>
      <c r="AC351" s="1068"/>
      <c r="AD351" s="1068"/>
      <c r="AE351" s="1068"/>
      <c r="AF351" s="1068"/>
      <c r="AG351" s="1068"/>
      <c r="AH351" s="1068"/>
      <c r="AI351" s="1068"/>
      <c r="AJ351" s="1068"/>
      <c r="AK351" s="1068"/>
      <c r="AL351" s="1068"/>
      <c r="AM351" s="1068"/>
      <c r="AN351" s="1068"/>
      <c r="AO351" s="1068"/>
      <c r="AP351" s="1068"/>
      <c r="AQ351" s="1068"/>
      <c r="AR351" s="1068"/>
      <c r="AS351" s="1068"/>
      <c r="AT351" s="1068"/>
      <c r="AU351" s="1068"/>
      <c r="AV351" s="1068"/>
      <c r="AW351" s="1068"/>
      <c r="AX351" s="1068"/>
      <c r="AY351" s="1068"/>
      <c r="AZ351" s="1068"/>
      <c r="BA351" s="1068"/>
      <c r="BB351" s="1068"/>
      <c r="BC351" s="1068"/>
      <c r="BD351" s="1068"/>
      <c r="BE351" s="1068"/>
      <c r="BF351" s="1068"/>
      <c r="BG351" s="1068"/>
      <c r="BH351" s="1068"/>
      <c r="BI351" s="1068"/>
      <c r="BJ351" s="1068"/>
      <c r="BK351" s="1068"/>
      <c r="BL351" s="1068"/>
      <c r="BM351" s="1068"/>
      <c r="BN351" s="1068"/>
      <c r="BO351" s="1068"/>
      <c r="BP351" s="1068"/>
      <c r="BQ351" s="1068"/>
      <c r="BR351" s="1068"/>
      <c r="BS351" s="1068"/>
      <c r="BT351" s="1068"/>
      <c r="BU351" s="1068"/>
      <c r="BV351" s="1068"/>
      <c r="BW351" s="1068"/>
      <c r="BX351" s="1068"/>
      <c r="BY351" s="1068"/>
      <c r="BZ351" s="1068"/>
      <c r="CA351" s="1068"/>
      <c r="CB351" s="1068"/>
      <c r="CC351" s="1068"/>
      <c r="CD351" s="1068"/>
      <c r="CE351" s="1068"/>
    </row>
    <row r="352" spans="1:83" s="1065" customFormat="1" ht="17.149999999999999" customHeight="1"/>
    <row r="353" spans="1:83" s="1065" customFormat="1" ht="17.149999999999999" customHeight="1"/>
    <row r="354" spans="1:83" s="1065" customFormat="1" ht="17.149999999999999" customHeight="1">
      <c r="A354" s="1067" t="s">
        <v>697</v>
      </c>
      <c r="B354" s="1067"/>
      <c r="C354" s="1067"/>
      <c r="D354" s="1067"/>
      <c r="E354" s="1067"/>
      <c r="F354" s="1067"/>
      <c r="G354" s="1067"/>
      <c r="H354" s="1067"/>
      <c r="I354" s="1067"/>
      <c r="J354" s="1067"/>
      <c r="K354" s="1067"/>
      <c r="L354" s="1067"/>
      <c r="M354" s="1067"/>
      <c r="N354" s="1067"/>
      <c r="O354" s="1067"/>
      <c r="P354" s="1067"/>
      <c r="Q354" s="1067"/>
      <c r="R354" s="1067"/>
      <c r="S354" s="1067"/>
      <c r="T354" s="1067"/>
      <c r="U354" s="1067"/>
      <c r="V354" s="1067"/>
      <c r="W354" s="1067"/>
      <c r="X354" s="1067"/>
      <c r="Y354" s="1067"/>
      <c r="Z354" s="1067"/>
      <c r="AA354" s="1067"/>
      <c r="AB354" s="1067"/>
      <c r="AC354" s="1067"/>
      <c r="AD354" s="1067"/>
      <c r="AE354" s="1067"/>
      <c r="AF354" s="1067"/>
      <c r="AG354" s="1067"/>
      <c r="AH354" s="1067"/>
      <c r="AI354" s="1067"/>
      <c r="AJ354" s="1067"/>
      <c r="AK354" s="1067"/>
      <c r="AL354" s="1067"/>
      <c r="AM354" s="1067"/>
      <c r="AN354" s="1067"/>
      <c r="AO354" s="1067"/>
      <c r="AP354" s="1067"/>
      <c r="AQ354" s="1067"/>
      <c r="AR354" s="1067"/>
      <c r="AS354" s="1067"/>
      <c r="AT354" s="1067"/>
      <c r="AU354" s="1067"/>
      <c r="AV354" s="1067"/>
      <c r="AW354" s="1067"/>
      <c r="AX354" s="1067"/>
      <c r="AY354" s="1067"/>
      <c r="AZ354" s="1067"/>
      <c r="BA354" s="1067"/>
      <c r="BB354" s="1067"/>
      <c r="BC354" s="1067"/>
      <c r="BD354" s="1067"/>
      <c r="BE354" s="1067"/>
      <c r="BF354" s="1067"/>
      <c r="BG354" s="1067"/>
      <c r="BH354" s="1067"/>
      <c r="BI354" s="1067"/>
      <c r="BJ354" s="1067"/>
      <c r="BK354" s="1067"/>
      <c r="BL354" s="1067"/>
      <c r="BM354" s="1067"/>
      <c r="BN354" s="1067"/>
      <c r="BO354" s="1067"/>
      <c r="BP354" s="1067"/>
      <c r="BQ354" s="1067"/>
      <c r="BR354" s="1067"/>
      <c r="BS354" s="1067"/>
      <c r="BT354" s="1067"/>
      <c r="BU354" s="1067"/>
      <c r="BV354" s="1067"/>
      <c r="BW354" s="1067"/>
      <c r="BX354" s="1067"/>
      <c r="BY354" s="1067"/>
      <c r="BZ354" s="1067"/>
      <c r="CA354" s="1067"/>
      <c r="CB354" s="1067"/>
      <c r="CC354" s="1067"/>
      <c r="CD354" s="1067"/>
      <c r="CE354" s="1067"/>
    </row>
    <row r="355" spans="1:83" s="1065" customFormat="1" ht="17.149999999999999" customHeight="1"/>
    <row r="356" spans="1:83" s="1065" customFormat="1" ht="17.149999999999999" customHeight="1">
      <c r="A356" s="1099"/>
      <c r="B356" s="1088"/>
      <c r="C356" s="1074"/>
      <c r="D356" s="1365"/>
      <c r="E356" s="1366"/>
      <c r="F356" s="1367"/>
      <c r="G356" s="1102"/>
      <c r="H356" s="1161"/>
      <c r="I356" s="1159"/>
      <c r="J356" s="1124"/>
      <c r="K356" s="1102" t="s">
        <v>444</v>
      </c>
      <c r="L356" s="1316" t="s">
        <v>698</v>
      </c>
      <c r="M356" s="1149"/>
      <c r="N356" s="1094"/>
      <c r="O356" s="1094"/>
      <c r="P356" s="1068"/>
      <c r="Q356" s="1068"/>
      <c r="R356" s="1068"/>
      <c r="S356" s="1068"/>
      <c r="T356" s="1068"/>
      <c r="U356" s="1068"/>
      <c r="V356" s="1068"/>
      <c r="W356" s="1068"/>
      <c r="X356" s="1068"/>
      <c r="Y356" s="1068"/>
      <c r="Z356" s="1068"/>
      <c r="AA356" s="1068"/>
      <c r="AB356" s="1068"/>
      <c r="AC356" s="1068"/>
      <c r="AD356" s="1068"/>
      <c r="AE356" s="1068"/>
      <c r="AF356" s="1068"/>
      <c r="AG356" s="1068"/>
      <c r="AH356" s="1068"/>
      <c r="AI356" s="1068"/>
      <c r="AJ356" s="1068"/>
      <c r="AK356" s="1068"/>
      <c r="AL356" s="1068"/>
      <c r="AM356" s="1068"/>
      <c r="AN356" s="1068"/>
      <c r="AO356" s="1068"/>
      <c r="AP356" s="1068"/>
      <c r="AQ356" s="1068"/>
      <c r="AR356" s="1068"/>
      <c r="AS356" s="1068"/>
      <c r="AT356" s="1068"/>
      <c r="AU356" s="1068"/>
      <c r="AV356" s="1068"/>
      <c r="AW356" s="1068"/>
      <c r="AX356" s="1068"/>
      <c r="AY356" s="1068"/>
      <c r="AZ356" s="1068"/>
      <c r="BA356" s="1068"/>
      <c r="BB356" s="1068"/>
      <c r="BC356" s="1068"/>
      <c r="BD356" s="1068"/>
      <c r="BE356" s="1068"/>
      <c r="BF356" s="1068"/>
      <c r="BG356" s="1068"/>
      <c r="BH356" s="1068"/>
      <c r="BI356" s="1068"/>
      <c r="BJ356" s="1068"/>
      <c r="BK356" s="1068"/>
      <c r="BL356" s="1068"/>
      <c r="BM356" s="1068"/>
      <c r="BN356" s="1068"/>
      <c r="BO356" s="1068"/>
      <c r="BP356" s="1068"/>
      <c r="BQ356" s="1068"/>
      <c r="BR356" s="1068"/>
      <c r="BS356" s="1068"/>
      <c r="BT356" s="1068"/>
      <c r="BU356" s="1068"/>
      <c r="BV356" s="1068"/>
      <c r="BW356" s="1068"/>
      <c r="BX356" s="1068"/>
      <c r="BY356" s="1068"/>
      <c r="BZ356" s="1068"/>
      <c r="CA356" s="1068"/>
      <c r="CB356" s="1068"/>
      <c r="CC356" s="1068"/>
      <c r="CD356" s="1068"/>
      <c r="CE356" s="1068"/>
    </row>
    <row r="357" spans="1:83" s="1065" customFormat="1" ht="17.149999999999999" customHeight="1">
      <c r="A357" s="1099"/>
      <c r="B357" s="1088"/>
      <c r="C357" s="1074"/>
      <c r="D357" s="1365"/>
      <c r="E357" s="1366"/>
      <c r="F357" s="1367"/>
      <c r="G357" s="1080"/>
      <c r="H357" s="1146" t="s">
        <v>269</v>
      </c>
      <c r="I357" s="1141"/>
      <c r="J357" s="1141"/>
      <c r="K357" s="1139"/>
      <c r="L357" s="1316"/>
      <c r="M357" s="1149"/>
      <c r="N357" s="1094"/>
      <c r="O357" s="1094"/>
      <c r="P357" s="1068"/>
      <c r="Q357" s="1068"/>
      <c r="R357" s="1068"/>
      <c r="S357" s="1068"/>
      <c r="T357" s="1068"/>
      <c r="U357" s="1068"/>
      <c r="V357" s="1068"/>
      <c r="W357" s="1068"/>
      <c r="X357" s="1068"/>
      <c r="Y357" s="1068"/>
      <c r="Z357" s="1068"/>
      <c r="AA357" s="1068"/>
      <c r="AB357" s="1068"/>
      <c r="AC357" s="1068"/>
      <c r="AD357" s="1068"/>
      <c r="AE357" s="1068"/>
      <c r="AF357" s="1068"/>
      <c r="AG357" s="1068"/>
      <c r="AH357" s="1068"/>
      <c r="AI357" s="1068"/>
      <c r="AJ357" s="1068"/>
      <c r="AK357" s="1068"/>
      <c r="AL357" s="1068"/>
      <c r="AM357" s="1068"/>
      <c r="AN357" s="1068"/>
      <c r="AO357" s="1068"/>
      <c r="AP357" s="1068"/>
      <c r="AQ357" s="1068"/>
      <c r="AR357" s="1068"/>
      <c r="AS357" s="1068"/>
      <c r="AT357" s="1068"/>
      <c r="AU357" s="1068"/>
      <c r="AV357" s="1068"/>
      <c r="AW357" s="1068"/>
      <c r="AX357" s="1068"/>
      <c r="AY357" s="1068"/>
      <c r="AZ357" s="1068"/>
      <c r="BA357" s="1068"/>
      <c r="BB357" s="1068"/>
      <c r="BC357" s="1068"/>
      <c r="BD357" s="1068"/>
      <c r="BE357" s="1068"/>
      <c r="BF357" s="1068"/>
      <c r="BG357" s="1068"/>
      <c r="BH357" s="1068"/>
      <c r="BI357" s="1068"/>
      <c r="BJ357" s="1068"/>
      <c r="BK357" s="1068"/>
      <c r="BL357" s="1068"/>
      <c r="BM357" s="1068"/>
      <c r="BN357" s="1068"/>
      <c r="BO357" s="1068"/>
      <c r="BP357" s="1068"/>
      <c r="BQ357" s="1068"/>
      <c r="BR357" s="1068"/>
      <c r="BS357" s="1068"/>
      <c r="BT357" s="1068"/>
      <c r="BU357" s="1068"/>
      <c r="BV357" s="1068"/>
      <c r="BW357" s="1068"/>
      <c r="BX357" s="1068"/>
      <c r="BY357" s="1068"/>
      <c r="BZ357" s="1068"/>
      <c r="CA357" s="1068"/>
      <c r="CB357" s="1068"/>
      <c r="CC357" s="1068"/>
      <c r="CD357" s="1068"/>
      <c r="CE357" s="1068"/>
    </row>
    <row r="358" spans="1:83" s="1065" customFormat="1" ht="17.149999999999999" customHeight="1"/>
    <row r="359" spans="1:83" s="1065" customFormat="1" ht="17.149999999999999" customHeight="1"/>
    <row r="360" spans="1:83" s="1065" customFormat="1" ht="17.149999999999999" customHeight="1">
      <c r="A360" s="1067" t="s">
        <v>699</v>
      </c>
      <c r="B360" s="1067"/>
      <c r="C360" s="1067"/>
      <c r="D360" s="1067"/>
      <c r="E360" s="1067"/>
      <c r="F360" s="1067"/>
      <c r="G360" s="1067"/>
      <c r="H360" s="1067"/>
      <c r="I360" s="1067"/>
      <c r="J360" s="1067"/>
      <c r="K360" s="1067"/>
      <c r="L360" s="1067"/>
      <c r="M360" s="1067"/>
      <c r="N360" s="1067"/>
      <c r="O360" s="1067"/>
    </row>
    <row r="361" spans="1:83" s="1065" customFormat="1" ht="17.149999999999999" customHeight="1"/>
    <row r="362" spans="1:83" s="1065" customFormat="1" ht="17.149999999999999" customHeight="1">
      <c r="A362" s="1099"/>
      <c r="B362" s="1088"/>
      <c r="C362" s="1074"/>
      <c r="D362" s="1365"/>
      <c r="E362" s="1366"/>
      <c r="F362" s="1367"/>
      <c r="G362" s="1102"/>
      <c r="H362" s="1161"/>
      <c r="I362" s="1159"/>
      <c r="J362" s="1165"/>
      <c r="K362" s="1102" t="s">
        <v>444</v>
      </c>
      <c r="L362" s="1316" t="s">
        <v>698</v>
      </c>
      <c r="M362" s="1149"/>
      <c r="N362" s="1094"/>
      <c r="O362" s="1094"/>
    </row>
    <row r="363" spans="1:83" s="1065" customFormat="1" ht="17.149999999999999" customHeight="1">
      <c r="A363" s="1099"/>
      <c r="B363" s="1088"/>
      <c r="C363" s="1074"/>
      <c r="D363" s="1365"/>
      <c r="E363" s="1366"/>
      <c r="F363" s="1367"/>
      <c r="G363" s="1080"/>
      <c r="H363" s="1146" t="s">
        <v>269</v>
      </c>
      <c r="I363" s="1141"/>
      <c r="J363" s="1141"/>
      <c r="K363" s="1139"/>
      <c r="L363" s="1316"/>
      <c r="M363" s="1149"/>
      <c r="N363" s="1094"/>
      <c r="O363" s="1094"/>
    </row>
    <row r="364" spans="1:83" s="1065" customFormat="1" ht="17.149999999999999" customHeight="1"/>
    <row r="365" spans="1:83" s="1065" customFormat="1" ht="17.149999999999999" customHeight="1"/>
    <row r="366" spans="1:83" s="1065" customFormat="1" ht="17.149999999999999" customHeight="1">
      <c r="A366" s="1067" t="s">
        <v>700</v>
      </c>
      <c r="B366" s="1067"/>
      <c r="C366" s="1067"/>
      <c r="D366" s="1067"/>
      <c r="E366" s="1067"/>
      <c r="F366" s="1067"/>
      <c r="G366" s="1067"/>
      <c r="H366" s="1067"/>
      <c r="I366" s="1067"/>
      <c r="J366" s="1067"/>
      <c r="K366" s="1067"/>
      <c r="L366" s="1067"/>
      <c r="M366" s="1067"/>
      <c r="N366" s="1067"/>
      <c r="O366" s="1067"/>
    </row>
    <row r="367" spans="1:83" s="1065" customFormat="1" ht="17.149999999999999" customHeight="1"/>
    <row r="368" spans="1:83" s="1065" customFormat="1" ht="17.149999999999999" customHeight="1">
      <c r="A368" s="1099"/>
      <c r="B368" s="1088"/>
      <c r="C368" s="1074"/>
      <c r="D368" s="1089"/>
      <c r="E368" s="1154"/>
      <c r="F368" s="1155"/>
      <c r="G368" s="1102"/>
      <c r="H368" s="1161"/>
      <c r="I368" s="1159"/>
      <c r="J368" s="1124"/>
      <c r="K368" s="1102" t="s">
        <v>444</v>
      </c>
      <c r="L368" s="1125"/>
      <c r="M368" s="1149"/>
      <c r="N368" s="1094"/>
      <c r="O368" s="1094"/>
    </row>
    <row r="369" spans="1:15" s="1065" customFormat="1" ht="17.149999999999999" customHeight="1"/>
    <row r="370" spans="1:15" s="1065" customFormat="1" ht="17.149999999999999" customHeight="1"/>
    <row r="371" spans="1:15" s="1065" customFormat="1" ht="17.149999999999999" customHeight="1">
      <c r="A371" s="1067" t="s">
        <v>701</v>
      </c>
      <c r="B371" s="1067"/>
      <c r="C371" s="1067"/>
      <c r="D371" s="1067"/>
      <c r="E371" s="1067"/>
      <c r="F371" s="1067"/>
      <c r="G371" s="1067"/>
      <c r="H371" s="1067"/>
      <c r="I371" s="1067"/>
      <c r="J371" s="1067"/>
      <c r="K371" s="1067"/>
      <c r="L371" s="1067"/>
      <c r="M371" s="1067"/>
      <c r="N371" s="1067"/>
      <c r="O371" s="1067"/>
    </row>
    <row r="372" spans="1:15" s="1065" customFormat="1" ht="17.149999999999999" customHeight="1"/>
    <row r="373" spans="1:15" s="1065" customFormat="1" ht="17.149999999999999" customHeight="1">
      <c r="A373" s="1099"/>
      <c r="B373" s="1088"/>
      <c r="C373" s="1074"/>
      <c r="D373" s="1089"/>
      <c r="E373" s="1154"/>
      <c r="F373" s="1155"/>
      <c r="G373" s="1102"/>
      <c r="H373" s="1161"/>
      <c r="I373" s="1159"/>
      <c r="J373" s="1165"/>
      <c r="K373" s="1102" t="s">
        <v>444</v>
      </c>
      <c r="L373" s="1125"/>
      <c r="M373" s="1149"/>
      <c r="N373" s="1094"/>
      <c r="O373" s="1094"/>
    </row>
  </sheetData>
  <sheetProtection formatColumns="0" formatRows="0"/>
  <dataConsolidate leftLabels="1" link="1"/>
  <mergeCells count="330">
    <mergeCell ref="CC37:CC38"/>
    <mergeCell ref="CD37:CD38"/>
    <mergeCell ref="CE37:CE38"/>
    <mergeCell ref="CF37:CF38"/>
    <mergeCell ref="O31:CG31"/>
    <mergeCell ref="O32:CG32"/>
    <mergeCell ref="O33:CG33"/>
    <mergeCell ref="O34:CG34"/>
    <mergeCell ref="O35:CG35"/>
    <mergeCell ref="O36:CG36"/>
    <mergeCell ref="BV37:BV38"/>
    <mergeCell ref="BW37:BW38"/>
    <mergeCell ref="BX37:BX38"/>
    <mergeCell ref="BY37:BY38"/>
    <mergeCell ref="BO37:BO38"/>
    <mergeCell ref="BP37:BP38"/>
    <mergeCell ref="BQ37:BQ38"/>
    <mergeCell ref="BR37:BR38"/>
    <mergeCell ref="BH37:BH38"/>
    <mergeCell ref="BI37:BI38"/>
    <mergeCell ref="BJ37:BJ38"/>
    <mergeCell ref="BK37:BK38"/>
    <mergeCell ref="AT37:AT38"/>
    <mergeCell ref="AU37:AU3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S149:S150"/>
    <mergeCell ref="O161:V161"/>
    <mergeCell ref="O162:V162"/>
    <mergeCell ref="W167:W169"/>
    <mergeCell ref="S167:S168"/>
    <mergeCell ref="T149:T150"/>
    <mergeCell ref="R149:R150"/>
    <mergeCell ref="R167:R168"/>
    <mergeCell ref="T167:T168"/>
    <mergeCell ref="U167:U168"/>
    <mergeCell ref="D362:D363"/>
    <mergeCell ref="E362:E363"/>
    <mergeCell ref="F362:F363"/>
    <mergeCell ref="L362:L363"/>
    <mergeCell ref="U226:U227"/>
    <mergeCell ref="J243:J246"/>
    <mergeCell ref="J225:J228"/>
    <mergeCell ref="I224:I229"/>
    <mergeCell ref="T226:T227"/>
    <mergeCell ref="O224:V224"/>
    <mergeCell ref="O225:V225"/>
    <mergeCell ref="J166:J169"/>
    <mergeCell ref="F148:F151"/>
    <mergeCell ref="I147:I152"/>
    <mergeCell ref="J148:J151"/>
    <mergeCell ref="Q207:Q209"/>
    <mergeCell ref="N195:AF195"/>
    <mergeCell ref="U207:U208"/>
    <mergeCell ref="R211:R213"/>
    <mergeCell ref="D356:D357"/>
    <mergeCell ref="E356:E357"/>
    <mergeCell ref="F356:F357"/>
    <mergeCell ref="L356:L357"/>
    <mergeCell ref="N211:N214"/>
    <mergeCell ref="Q211:Q213"/>
    <mergeCell ref="O211:O213"/>
    <mergeCell ref="P211:P213"/>
    <mergeCell ref="U211:U212"/>
    <mergeCell ref="V211:V212"/>
    <mergeCell ref="T211:T212"/>
    <mergeCell ref="N196:AF196"/>
    <mergeCell ref="O163:V163"/>
    <mergeCell ref="O164:V164"/>
    <mergeCell ref="O165:V165"/>
    <mergeCell ref="O166:V166"/>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CH37:CH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P15:P16"/>
    <mergeCell ref="BA37:BA38"/>
    <mergeCell ref="BB37:BB38"/>
    <mergeCell ref="BC37:BC38"/>
    <mergeCell ref="BD37:BD38"/>
    <mergeCell ref="M9:M11"/>
    <mergeCell ref="F15:F19"/>
    <mergeCell ref="G9:G13"/>
    <mergeCell ref="H9:H12"/>
    <mergeCell ref="A220:A233"/>
    <mergeCell ref="G15:G19"/>
    <mergeCell ref="W27:W29"/>
    <mergeCell ref="R37:R38"/>
    <mergeCell ref="T37:T38"/>
    <mergeCell ref="P28:Q28"/>
    <mergeCell ref="A31:A44"/>
    <mergeCell ref="B32:B43"/>
    <mergeCell ref="C33:C42"/>
    <mergeCell ref="D34:D41"/>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A67:A80"/>
    <mergeCell ref="B68:B79"/>
    <mergeCell ref="B194:B203"/>
    <mergeCell ref="A49:A62"/>
    <mergeCell ref="B50:B61"/>
    <mergeCell ref="C51:C60"/>
    <mergeCell ref="D52:D59"/>
    <mergeCell ref="C69:C78"/>
    <mergeCell ref="D297:D298"/>
    <mergeCell ref="A161:A174"/>
    <mergeCell ref="B162:B173"/>
    <mergeCell ref="C163:C172"/>
    <mergeCell ref="D164:D171"/>
    <mergeCell ref="B144:B155"/>
    <mergeCell ref="C145:C154"/>
    <mergeCell ref="D146:D153"/>
    <mergeCell ref="A125:A138"/>
    <mergeCell ref="B126:B137"/>
    <mergeCell ref="C127:C136"/>
    <mergeCell ref="D128:D135"/>
    <mergeCell ref="A238:A251"/>
    <mergeCell ref="B239:B250"/>
    <mergeCell ref="C240:C249"/>
    <mergeCell ref="D241:D248"/>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103:A118"/>
    <mergeCell ref="B104:B117"/>
    <mergeCell ref="C105:C116"/>
    <mergeCell ref="O128:V128"/>
    <mergeCell ref="O130:V130"/>
    <mergeCell ref="E165:E170"/>
    <mergeCell ref="A337:A345"/>
    <mergeCell ref="C341:C343"/>
    <mergeCell ref="I342:I343"/>
    <mergeCell ref="H302:H303"/>
    <mergeCell ref="B340:B344"/>
    <mergeCell ref="C297:C298"/>
    <mergeCell ref="C302:C303"/>
    <mergeCell ref="F302:F303"/>
    <mergeCell ref="G302:G303"/>
    <mergeCell ref="E297:E298"/>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W149:W151"/>
    <mergeCell ref="O221:V221"/>
    <mergeCell ref="O222:V222"/>
    <mergeCell ref="O223:V223"/>
    <mergeCell ref="T131:T132"/>
    <mergeCell ref="U149:U150"/>
    <mergeCell ref="I165:I170"/>
    <mergeCell ref="E129:E134"/>
    <mergeCell ref="E147:E152"/>
    <mergeCell ref="E242:E247"/>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I88:I95"/>
    <mergeCell ref="G109:G112"/>
    <mergeCell ref="F108:F113"/>
    <mergeCell ref="O49:V49"/>
    <mergeCell ref="O50:V50"/>
    <mergeCell ref="O51:V51"/>
    <mergeCell ref="O52:V52"/>
    <mergeCell ref="O53:V53"/>
    <mergeCell ref="O54:V54"/>
    <mergeCell ref="O146:V146"/>
    <mergeCell ref="O148:V148"/>
    <mergeCell ref="E107:E114"/>
    <mergeCell ref="O72:V72"/>
    <mergeCell ref="R131:R132"/>
    <mergeCell ref="R73:R74"/>
    <mergeCell ref="S73:S74"/>
    <mergeCell ref="O88:V88"/>
    <mergeCell ref="O67:V67"/>
    <mergeCell ref="O68:V68"/>
    <mergeCell ref="O69:V69"/>
    <mergeCell ref="T73:T74"/>
    <mergeCell ref="E53:E58"/>
    <mergeCell ref="J130:J133"/>
    <mergeCell ref="Y37:Y38"/>
    <mergeCell ref="Z37:Z38"/>
    <mergeCell ref="AA37:AA38"/>
    <mergeCell ref="AB37:AB38"/>
    <mergeCell ref="AV37:AV38"/>
    <mergeCell ref="AW37:AW38"/>
    <mergeCell ref="AM37:AM38"/>
    <mergeCell ref="AN37:AN38"/>
    <mergeCell ref="AO37:AO38"/>
    <mergeCell ref="AP37:AP38"/>
    <mergeCell ref="AF37:AF38"/>
    <mergeCell ref="AG37:AG38"/>
    <mergeCell ref="AH37:AH38"/>
    <mergeCell ref="AI37:AI3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YP31:WYP38 E297:E298 MD31:MD38 VZ31:VZ38 AFV31:AFV38 APR31:APR38 AZN31:AZN38 BJJ31:BJJ38 BTF31:BTF38 CDB31:CDB38 CMX31:CMX38 CWT31:CWT38 DGP31:DGP38 DQL31:DQL38 EAH31:EAH38 EKD31:EKD38 ETZ31:ETZ38 FDV31:FDV38 FNR31:FNR38 FXN31:FXN38 GHJ31:GHJ38 GRF31:GRF38 HBB31:HBB38 HKX31:HKX38 HUT31:HUT38 IEP31:IEP38 IOL31:IOL38 IYH31:IYH38 JID31:JID38 JRZ31:JRZ38 KBV31:KBV38 KLR31:KLR38 KVN31:KVN38 LFJ31:LFJ38 LPF31:LPF38 LZB31:LZB38 MIX31:MIX38 MST31:MST38 NCP31:NCP38 NML31:NML38 NWH31:NWH38 OGD31:OGD38 OPZ31:OPZ38 OZV31:OZV38 PJR31:PJR38 PTN31:PTN38 QDJ31:QDJ38 QNF31:QNF38 QXB31:QXB38 RGX31:RGX38 RQT31:RQT38 SAP31:SAP38 SKL31:SKL38 SUH31:SUH38 TED31:TED38 TNZ31:TNZ38 TXV31:TXV38 UHR31:UHR38 URN31:URN38 VBJ31:VBJ38 VLF31:VLF38 VVB31:VVB38 WEX31:WEX38 WOT31:WOT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37 V37 AC37 AJ37 AQ37 AX37 BE37 BL37 BS37 BZ37">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OR37 WMG91:WMG92 WMG149 WYN37 WMG73 WWC73 WMG131 WWC91:WWC92 WWC131 WMG167 WWC167 G9:G10 K9:K10 O9:O10 JR183 TN183 VIX109:VIX110 VST109:VST110 WCP109:WCP110 WML109:WML110 VST120 WWH109:WWH110 ADJ183 WWC149 S37 LZ37 VV37 AFR37 APN37 AZJ37 BJF37 BTB37 CCX37 CMT37 CWP37 DGL37 DQH37 EAD37 EJZ37 ETV37 FDR37 FNN37 FXJ37 GHF37 GRB37 HAX37 HKT37 HUP37 IEL37 IOH37 IYD37 JHZ37 JRV37 KBR37 KLN37 KVJ37 LFF37 LPB37 LYX37 MIT37 MSP37 NCL37 NMH37 NWD37 OFZ37 OPV37 OZR37 PJN37 PTJ37 QDF37 QNB37 QWX37 RGT37 RQP37 SAL37 SKH37 SUD37 TDZ37 TNV37 TXR37 UHN37 URJ37 VBF37 VLB37 VUX37 WET37 WOP37 WYL37 MB37 VX37 AFT37 APP37 AZL37 BJH37 BTD37 CCZ37 CMV37 CWR37 DGN37 DQJ37 EAF37 EKB37 ETX37 FDT37 FNP37 FXL37 GHH37 GRD37 HAZ37 HKV37 HUR37 IEN37 IOJ37 IYF37 JIB37 JRX37 KBT37 KLP37 KVL37 LFH37 LPD37 LYZ37 MIV37 MSR37 NCN37 NMJ37 NWF37 OGB37 OPX37 OZT37 PJP37 PTL37 QDH37 QND37 QWZ37 RGV37 RQR37 SAN37 SKJ37 SUF37 TEB37 TNX37 TXT37 UHP37 URL37 VBH37 VLD37 VUZ37 WEV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U37 Z37 AB37 AG37 AI37 AN37 AP37 AU37 AW37 BB37 BD37 BI37 BK37 BP37 BR37 BW37 BY37 CD37 CF3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OQ37 WMF73 WYM37 WWB73 WMK109:WMK110 WWG109:WWG110 WMF55 I292 WWG120 J268:L268 WWB55 R260:T260 J264:L264 U183 JQ183 R37 LY37 VU37 AFQ37 APM37 AZI37 BJE37 BTA37 CCW37 CMS37 CWO37 DGK37 DQG37 EAC37 EJY37 ETU37 FDQ37 FNM37 FXI37 GHE37 GRA37 HAW37 HKS37 HUO37 IEK37 IOG37 IYC37 JHY37 JRU37 KBQ37 KLM37 KVI37 LFE37 LPA37 LYW37 MIS37 MSO37 NCK37 NMG37 NWC37 OFY37 OPU37 OZQ37 PJM37 PTI37 QDE37 QNA37 QWW37 RGS37 RQO37 SAK37 SKG37 SUC37 TDY37 TNU37 TXQ37 UHM37 URI37 VBE37 VLA37 VUW37 WES37 WOO37 WYK37 T37 MA37 VW37 AFS37 APO37 AZK37 BJG37 BTC37 CCY37 CMU37 CWQ37 DGM37 DQI37 EAE37 EKA37 ETW37 FDS37 FNO37 FXK37 GHG37 GRC37 HAY37 HKU37 HUQ37 IEM37 IOI37 IYE37 JIA37 JRW37 KBS37 KLO37 KVK37 LFG37 LPC37 LYY37 MIU37 MSQ37 NCM37 NMI37 NWE37 OGA37 OPW37 OZS37 PJO37 PTK37 QDG37 QNC37 QWY37 RGU37 RQQ37 SAM37 SKI37 SUE37 TEA37 TNW37 TXS37 UHO37 URK37 VBG37 VLC37 VUY37 WEU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Y37 AA37 AF37 AH37 AM37 AO37 AT37 AV37 BA37 BC37 BH37 BJ37 BO37 BQ37 BV37 BX37 CC37 CE37"/>
    <dataValidation allowBlank="1" promptTitle="checkPeriodRange" sqref="WWD109:WWD110 WYJ38 WVY74 WVY132 WVY92 R184 WVY150 WVY56 WVY168 Q38 LX38 VT38 AFP38 APL38 AZH38 BJD38 BSZ38 CCV38 CMR38 CWN38 DGJ38 DQF38 EAB38 EJX38 ETT38 FDP38 FNL38 FXH38 GHD38 GQZ38 HAV38 HKR38 HUN38 IEJ38 IOF38 IYB38 JHX38 JRT38 KBP38 KLL38 KVH38 LFD38 LOZ38 LYV38 MIR38 MSN38 NCJ38 NMF38 NWB38 OFX38 OPT38 OZP38 PJL38 PTH38 QDD38 QMZ38 QWV38 RGR38 RQN38 SAJ38 SKF38 SUB38 TDX38 TNT38 TXP38 UHL38 URH38 VBD38 VKZ38 VUV38 WER38 WON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38 AE38 AL38 AS38 AZ38 BG38 BN38 BU38 CB38"/>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LV36:MC36 VR36:VY36 AFN36:AFU36 APJ36:APQ36 AZF36:AZM36 BJB36:BJI36 BSX36:BTE36 CCT36:CDA36 CMP36:CMW36 CWL36:CWS36 DGH36:DGO36 DQD36:DQK36 DZZ36:EAG36 EJV36:EKC36 ETR36:ETY36 FDN36:FDU36 FNJ36:FNQ36 FXF36:FXM36 GHB36:GHI36 GQX36:GRE36 HAT36:HBA36 HKP36:HKW36 HUL36:HUS36 IEH36:IEO36 IOD36:IOK36 IXZ36:IYG36 JHV36:JIC36 JRR36:JRY36 KBN36:KBU36 KLJ36:KLQ36 KVF36:KVM36 LFB36:LFI36 LOX36:LPE36 LYT36:LZA36 MIP36:MIW36 MSL36:MSS36 NCH36:NCO36 NMD36:NMK36 NVZ36:NWG36 OFV36:OGC36 OPR36:OPY36 OZN36:OZU36 PJJ36:PJQ36 PTF36:PTM36 QDB36:QDI36 QMX36:QNE36 QWT36:QXA36 RGP36:RGW36 RQL36:RQS36 SAH36:SAO36 SKD36:SKK36 STZ36:SUG36 TDV36:TEC36 TNR36:TNY36 TXN36:TXU36 UHJ36:UHQ36 URF36:URM36 VBB36:VBI36 VKX36:VLE36 VUT36:VVA36 WEP36:WEW36 WOL36:WOS36 WYH36:WYO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LV35 VR35 AFN35 APJ35 AZF35 BJB35 BSX35 CCT35 CMP35 CWL35 DGH35 DQD35 DZZ35 EJV35 ETR35 FDN35 FNJ35 FXF35 GHB35 GQX35 HAT35 HKP35 HUL35 IEH35 IOD35 IXZ35 JHV35 JRR35 KBN35 KLJ35 KVF35 LFB35 LOX35 LYT35 MIP35 MSL35 NCH35 NMD35 NVZ35 OFV35 OPR35 OZN35 PJJ35 PTF35 QDB35 QMX35 QWT35 RGP35 RQL35 SAH35 SKD35 STZ35 TDV35 TNR35 TXN35 UHJ35 URF35 VBB35 VKX35 VUT35 WEP35 WOL35 WYH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LT37 VP37 AFL37 APH37 AZD37 BIZ37 BSV37 CCR37 CMN37 CWJ37 DGF37 DQB37 DZX37 EJT37 ETP37 FDL37 FNH37 FXD37 GGZ37 GQV37 HAR37 HKN37 HUJ37 IEF37 IOB37 IXX37 JHT37 JRP37 KBL37 KLH37 KVD37 LEZ37 LOV37 LYR37 MIN37 MSJ37 NCF37 NMB37 NVX37 OFT37 OPP37 OZL37 PJH37 PTD37 QCZ37 QMV37 QWR37 RGN37 RQJ37 SAF37 SKB37 STX37 TDT37 TNP37 TXL37 UHH37 URD37 VAZ37 VKV37 VUR37 WEN37 WOJ37 WYF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LS39:MD45 VO39:VZ45 AFK39:AFV45 APG39:APR45 AZC39:AZN45 BIY39:BJJ45 BSU39:BTF45 CCQ39:CDB45 CMM39:CMX45 CWI39:CWT45 DGE39:DGP45 DQA39:DQL45 DZW39:EAH45 EJS39:EKD45 ETO39:ETZ45 FDK39:FDV45 FNG39:FNR45 FXC39:FXN45 GGY39:GHJ45 GQU39:GRF45 HAQ39:HBB45 HKM39:HKX45 HUI39:HUT45 IEE39:IEP45 IOA39:IOL45 IXW39:IYH45 JHS39:JID45 JRO39:JRZ45 KBK39:KBV45 KLG39:KLR45 KVC39:KVN45 LEY39:LFJ45 LOU39:LPF45 LYQ39:LZB45 MIM39:MIX45 MSI39:MST45 NCE39:NCP45 NMA39:NML45 NVW39:NWH45 OFS39:OGD45 OPO39:OPZ45 OZK39:OZV45 PJG39:PJR45 PTC39:PTN45 QCY39:QDJ45 QMU39:QNF45 QWQ39:QXB45 RGM39:RGX45 RQI39:RQT45 SAE39:SAP45 SKA39:SKL45 STW39:SUH45 TDS39:TED45 TNO39:TNZ45 TXK39:TXV45 UHG39:UHR45 URC39:URN45 VAY39:VBJ45 VKU39:VLF45 VUQ39:VVB45 WEM39:WEX45 WOI39:WOT45 WYE39:WYP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54:V54 O72:V72 O130:V130 O148:V148 O225:V225 O243:V243 O166 O90 O36">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55"/>
  <cols>
    <col min="1" max="1" width="32.5703125" style="7" customWidth="1"/>
    <col min="2" max="2" width="9.140625" style="133"/>
    <col min="3" max="3" width="9.140625" style="136"/>
    <col min="4" max="4" width="26.5703125" style="136" customWidth="1"/>
    <col min="5" max="6" width="26.5703125" style="78" customWidth="1"/>
    <col min="7" max="7" width="31.42578125" style="78" customWidth="1"/>
    <col min="8" max="8" width="40.85546875" style="78" customWidth="1"/>
    <col min="9" max="9" width="14.5703125" style="78" customWidth="1"/>
    <col min="10" max="10" width="26.85546875" style="78" customWidth="1"/>
    <col min="11" max="11" width="50" style="78" customWidth="1"/>
    <col min="12" max="13" width="10.7109375" style="78" customWidth="1"/>
    <col min="14" max="14" width="55.140625" style="78" customWidth="1"/>
    <col min="15" max="15" width="31.85546875" style="78" customWidth="1"/>
    <col min="16" max="16" width="23.85546875" style="78" customWidth="1"/>
    <col min="17" max="17" width="46.5703125" style="78" customWidth="1"/>
    <col min="18" max="18" width="24" style="78" bestFit="1" customWidth="1"/>
    <col min="19" max="19" width="20.5703125" style="78" customWidth="1"/>
    <col min="20" max="20" width="22" style="78" customWidth="1"/>
    <col min="21" max="22" width="26.42578125" style="78" customWidth="1"/>
    <col min="23" max="23" width="8.28515625" style="78" hidden="1" customWidth="1"/>
    <col min="24" max="24" width="59.7109375" style="78" customWidth="1"/>
    <col min="25" max="25" width="49.140625" style="78" customWidth="1"/>
    <col min="26" max="26" width="11.140625" style="78" customWidth="1"/>
    <col min="27" max="30" width="29" style="78" customWidth="1"/>
    <col min="31" max="31" width="9.140625" style="78"/>
    <col min="32" max="32" width="34.7109375" style="78" customWidth="1"/>
    <col min="33" max="33" width="9.140625" style="78"/>
    <col min="34" max="35" width="34.42578125" style="78" customWidth="1"/>
    <col min="36" max="36" width="9.140625" style="78"/>
    <col min="37" max="37" width="24.5703125" style="78" customWidth="1"/>
    <col min="38" max="38" width="9.140625" style="78"/>
    <col min="39" max="39" width="26.140625" style="78" customWidth="1"/>
    <col min="40" max="40" width="1.7109375" style="78" customWidth="1"/>
    <col min="41" max="41" width="9.140625" style="78"/>
    <col min="42" max="43" width="47.85546875" style="78" customWidth="1"/>
    <col min="44" max="44" width="1.7109375" style="78" customWidth="1"/>
    <col min="45" max="45" width="21.42578125" style="78" customWidth="1"/>
    <col min="46" max="46" width="1.7109375" style="78" customWidth="1"/>
    <col min="47" max="47" width="31.28515625" style="78" bestFit="1" customWidth="1"/>
    <col min="48" max="48" width="1.7109375" style="78" customWidth="1"/>
    <col min="49" max="50" width="9.140625" style="380"/>
    <col min="51" max="51" width="3.7109375" style="78" customWidth="1"/>
    <col min="52" max="52" width="20" style="78" customWidth="1"/>
    <col min="53" max="53" width="42.85546875" style="78" bestFit="1" customWidth="1"/>
    <col min="54" max="54" width="3.7109375" style="78" customWidth="1"/>
    <col min="55" max="55" width="55" style="78" customWidth="1"/>
    <col min="56" max="16384" width="9.140625" style="78"/>
  </cols>
  <sheetData>
    <row r="1" spans="1:55" s="132" customFormat="1" ht="43.5" customHeight="1">
      <c r="A1" s="138" t="s">
        <v>63</v>
      </c>
      <c r="B1" s="138" t="s">
        <v>355</v>
      </c>
      <c r="C1" s="138" t="s">
        <v>82</v>
      </c>
      <c r="D1" s="138" t="s">
        <v>79</v>
      </c>
      <c r="E1" s="138" t="s">
        <v>179</v>
      </c>
      <c r="F1" s="138" t="s">
        <v>219</v>
      </c>
      <c r="G1" s="138" t="s">
        <v>196</v>
      </c>
      <c r="H1" s="138" t="s">
        <v>200</v>
      </c>
      <c r="I1" s="138" t="s">
        <v>218</v>
      </c>
      <c r="J1" s="138" t="s">
        <v>235</v>
      </c>
      <c r="K1" s="138" t="s">
        <v>239</v>
      </c>
      <c r="L1" s="138"/>
      <c r="M1" s="138"/>
      <c r="N1" s="92" t="s">
        <v>275</v>
      </c>
      <c r="O1" s="138" t="s">
        <v>266</v>
      </c>
      <c r="P1" s="138" t="s">
        <v>290</v>
      </c>
      <c r="Q1" s="138" t="s">
        <v>333</v>
      </c>
      <c r="R1" s="138" t="s">
        <v>19</v>
      </c>
      <c r="S1" s="138" t="s">
        <v>27</v>
      </c>
      <c r="T1" s="151" t="s">
        <v>33</v>
      </c>
      <c r="U1" s="151" t="s">
        <v>38</v>
      </c>
      <c r="V1" s="420"/>
      <c r="W1" s="421" t="s">
        <v>319</v>
      </c>
      <c r="X1" s="379" t="s">
        <v>288</v>
      </c>
      <c r="Y1" s="379" t="s">
        <v>302</v>
      </c>
      <c r="Z1" s="138"/>
      <c r="AA1" s="195" t="s">
        <v>356</v>
      </c>
      <c r="AB1" s="195"/>
      <c r="AC1" s="195" t="s">
        <v>357</v>
      </c>
      <c r="AD1" s="195"/>
      <c r="AF1" s="151" t="s">
        <v>330</v>
      </c>
      <c r="AH1" s="138" t="s">
        <v>331</v>
      </c>
      <c r="AI1" s="138" t="s">
        <v>332</v>
      </c>
      <c r="AK1" s="138" t="s">
        <v>347</v>
      </c>
      <c r="AM1" s="138" t="s">
        <v>348</v>
      </c>
      <c r="AP1" s="138" t="s">
        <v>364</v>
      </c>
      <c r="AQ1" s="138" t="s">
        <v>363</v>
      </c>
      <c r="AS1" s="379" t="s">
        <v>369</v>
      </c>
      <c r="AU1" s="151" t="s">
        <v>377</v>
      </c>
      <c r="AW1" s="381" t="s">
        <v>520</v>
      </c>
      <c r="AX1" s="381" t="s">
        <v>521</v>
      </c>
      <c r="AZ1" s="1416" t="s">
        <v>554</v>
      </c>
      <c r="BA1" s="1416"/>
      <c r="BC1" s="769" t="s">
        <v>633</v>
      </c>
    </row>
    <row r="2" spans="1:55" ht="103.95">
      <c r="A2" s="6" t="s">
        <v>96</v>
      </c>
      <c r="B2" s="41">
        <v>2000</v>
      </c>
      <c r="C2" s="41">
        <v>2013</v>
      </c>
      <c r="D2" s="41" t="s">
        <v>80</v>
      </c>
      <c r="E2" s="134" t="s">
        <v>180</v>
      </c>
      <c r="F2" s="134" t="s">
        <v>220</v>
      </c>
      <c r="G2" s="134" t="s">
        <v>194</v>
      </c>
      <c r="H2" s="134" t="s">
        <v>198</v>
      </c>
      <c r="I2" s="134" t="s">
        <v>88</v>
      </c>
      <c r="J2" s="134" t="s">
        <v>236</v>
      </c>
      <c r="K2" s="135" t="s">
        <v>240</v>
      </c>
      <c r="L2" s="168" t="s">
        <v>240</v>
      </c>
      <c r="M2" s="135">
        <v>1</v>
      </c>
      <c r="N2" s="619" t="s">
        <v>279</v>
      </c>
      <c r="O2" s="490" t="s">
        <v>600</v>
      </c>
      <c r="P2" s="623" t="s">
        <v>40</v>
      </c>
      <c r="Q2" s="170" t="s">
        <v>2</v>
      </c>
      <c r="R2" s="173" t="s">
        <v>22</v>
      </c>
      <c r="S2" s="171" t="s">
        <v>24</v>
      </c>
      <c r="T2" s="172" t="s">
        <v>28</v>
      </c>
      <c r="U2" s="168" t="s">
        <v>34</v>
      </c>
      <c r="V2" s="978">
        <v>1</v>
      </c>
      <c r="W2" s="422"/>
      <c r="X2" s="423" t="s">
        <v>576</v>
      </c>
      <c r="Y2" s="41" t="s">
        <v>724</v>
      </c>
      <c r="Z2" s="150"/>
      <c r="AA2" s="708" t="s">
        <v>626</v>
      </c>
      <c r="AB2" s="710" t="s">
        <v>626</v>
      </c>
      <c r="AC2" s="41" t="s">
        <v>304</v>
      </c>
      <c r="AD2" s="197" t="s">
        <v>304</v>
      </c>
      <c r="AF2" s="42" t="s">
        <v>34</v>
      </c>
      <c r="AH2" s="134" t="s">
        <v>335</v>
      </c>
      <c r="AI2" s="134" t="s">
        <v>335</v>
      </c>
      <c r="AK2" s="134" t="s">
        <v>339</v>
      </c>
      <c r="AM2" s="134" t="s">
        <v>349</v>
      </c>
      <c r="AP2" s="1197" t="s">
        <v>576</v>
      </c>
      <c r="AQ2" s="974" t="s">
        <v>669</v>
      </c>
      <c r="AS2" s="41" t="s">
        <v>367</v>
      </c>
      <c r="AU2" s="42" t="s">
        <v>370</v>
      </c>
      <c r="AW2" s="382" t="s">
        <v>522</v>
      </c>
      <c r="AX2" s="383" t="s">
        <v>522</v>
      </c>
      <c r="AZ2" s="409" t="s">
        <v>555</v>
      </c>
      <c r="BA2" s="410" t="s">
        <v>556</v>
      </c>
      <c r="BC2" s="748" t="s">
        <v>634</v>
      </c>
    </row>
    <row r="3" spans="1:55" ht="115.5">
      <c r="A3" s="6" t="s">
        <v>97</v>
      </c>
      <c r="B3" s="41">
        <v>2001</v>
      </c>
      <c r="C3" s="41">
        <v>2014</v>
      </c>
      <c r="D3" s="41" t="s">
        <v>81</v>
      </c>
      <c r="E3" s="134" t="s">
        <v>181</v>
      </c>
      <c r="F3" s="134" t="s">
        <v>221</v>
      </c>
      <c r="G3" s="134" t="s">
        <v>195</v>
      </c>
      <c r="H3" s="134" t="s">
        <v>199</v>
      </c>
      <c r="I3" s="134" t="s">
        <v>47</v>
      </c>
      <c r="J3" s="134" t="s">
        <v>276</v>
      </c>
      <c r="K3" s="135" t="s">
        <v>242</v>
      </c>
      <c r="L3" s="135" t="s">
        <v>242</v>
      </c>
      <c r="M3" s="135">
        <v>2</v>
      </c>
      <c r="N3" s="619" t="s">
        <v>253</v>
      </c>
      <c r="O3" s="490" t="s">
        <v>601</v>
      </c>
      <c r="P3" s="623" t="s">
        <v>41</v>
      </c>
      <c r="Q3" s="170" t="s">
        <v>295</v>
      </c>
      <c r="R3" s="169" t="s">
        <v>297</v>
      </c>
      <c r="S3" s="171" t="s">
        <v>25</v>
      </c>
      <c r="T3" s="172" t="s">
        <v>29</v>
      </c>
      <c r="U3" s="168" t="s">
        <v>35</v>
      </c>
      <c r="V3" s="978">
        <v>2</v>
      </c>
      <c r="W3" s="422"/>
      <c r="X3" s="423" t="s">
        <v>668</v>
      </c>
      <c r="Y3" s="1071" t="s">
        <v>724</v>
      </c>
      <c r="Z3" s="150"/>
      <c r="AA3" s="708" t="s">
        <v>627</v>
      </c>
      <c r="AB3" s="710" t="s">
        <v>627</v>
      </c>
      <c r="AC3" s="41" t="s">
        <v>305</v>
      </c>
      <c r="AD3" s="197" t="s">
        <v>305</v>
      </c>
      <c r="AF3" s="42" t="s">
        <v>35</v>
      </c>
      <c r="AH3" s="134" t="s">
        <v>358</v>
      </c>
      <c r="AI3" s="134" t="s">
        <v>337</v>
      </c>
      <c r="AK3" s="134" t="s">
        <v>340</v>
      </c>
      <c r="AM3" s="134" t="s">
        <v>350</v>
      </c>
      <c r="AP3" s="1197" t="s">
        <v>669</v>
      </c>
      <c r="AQ3" s="974" t="s">
        <v>668</v>
      </c>
      <c r="AS3" s="41" t="s">
        <v>368</v>
      </c>
      <c r="AU3" s="42" t="s">
        <v>371</v>
      </c>
      <c r="AW3" s="382" t="s">
        <v>523</v>
      </c>
      <c r="AX3" s="383" t="s">
        <v>523</v>
      </c>
      <c r="AZ3" s="1081" t="s">
        <v>692</v>
      </c>
      <c r="BA3" s="1087" t="s">
        <v>691</v>
      </c>
      <c r="BC3" s="748" t="s">
        <v>635</v>
      </c>
    </row>
    <row r="4" spans="1:55" ht="115.5">
      <c r="A4" s="6" t="s">
        <v>98</v>
      </c>
      <c r="B4" s="41">
        <v>2002</v>
      </c>
      <c r="C4" s="41">
        <v>2015</v>
      </c>
      <c r="E4" s="134" t="s">
        <v>182</v>
      </c>
      <c r="F4" s="134" t="s">
        <v>222</v>
      </c>
      <c r="H4" s="134" t="s">
        <v>1</v>
      </c>
      <c r="I4" s="134" t="s">
        <v>48</v>
      </c>
      <c r="J4" s="134" t="s">
        <v>277</v>
      </c>
      <c r="K4" s="135" t="s">
        <v>243</v>
      </c>
      <c r="L4" s="135" t="s">
        <v>243</v>
      </c>
      <c r="M4" s="135">
        <v>3</v>
      </c>
      <c r="N4" s="619" t="s">
        <v>280</v>
      </c>
      <c r="O4" s="507" t="s">
        <v>602</v>
      </c>
      <c r="Q4" s="170" t="s">
        <v>21</v>
      </c>
      <c r="R4" s="169" t="s">
        <v>754</v>
      </c>
      <c r="S4" s="171" t="s">
        <v>26</v>
      </c>
      <c r="T4" s="172" t="s">
        <v>30</v>
      </c>
      <c r="U4" s="168" t="s">
        <v>36</v>
      </c>
      <c r="V4" s="978">
        <v>3</v>
      </c>
      <c r="W4" s="422"/>
      <c r="X4" s="423"/>
      <c r="Y4" s="708"/>
      <c r="Z4" s="196"/>
      <c r="AC4" s="41" t="s">
        <v>306</v>
      </c>
      <c r="AD4" s="197" t="s">
        <v>306</v>
      </c>
      <c r="AF4" s="42" t="s">
        <v>36</v>
      </c>
      <c r="AH4" s="42" t="s">
        <v>361</v>
      </c>
      <c r="AK4" s="134" t="s">
        <v>341</v>
      </c>
      <c r="AM4" s="134" t="s">
        <v>351</v>
      </c>
      <c r="AP4" s="1197" t="s">
        <v>668</v>
      </c>
      <c r="AQ4" s="974" t="s">
        <v>577</v>
      </c>
      <c r="AS4" s="41" t="s">
        <v>338</v>
      </c>
      <c r="AU4" s="42" t="s">
        <v>372</v>
      </c>
      <c r="AW4" s="382" t="s">
        <v>524</v>
      </c>
      <c r="AX4" s="383" t="s">
        <v>524</v>
      </c>
      <c r="AZ4" s="1081" t="s">
        <v>704</v>
      </c>
      <c r="BA4" s="1087" t="s">
        <v>703</v>
      </c>
      <c r="BC4" s="748" t="s">
        <v>636</v>
      </c>
    </row>
    <row r="5" spans="1:55" ht="57.75">
      <c r="A5" s="6" t="s">
        <v>99</v>
      </c>
      <c r="B5" s="41">
        <v>2003</v>
      </c>
      <c r="C5" s="41">
        <v>2016</v>
      </c>
      <c r="E5" s="134" t="s">
        <v>183</v>
      </c>
      <c r="F5" s="134" t="s">
        <v>223</v>
      </c>
      <c r="I5" s="134" t="s">
        <v>49</v>
      </c>
      <c r="K5" s="135" t="s">
        <v>241</v>
      </c>
      <c r="L5" s="135" t="s">
        <v>241</v>
      </c>
      <c r="M5" s="135">
        <v>4</v>
      </c>
      <c r="N5" s="620" t="s">
        <v>281</v>
      </c>
      <c r="O5" s="507" t="s">
        <v>603</v>
      </c>
      <c r="Q5" s="170" t="s">
        <v>296</v>
      </c>
      <c r="R5" s="169" t="s">
        <v>298</v>
      </c>
      <c r="T5" s="42" t="s">
        <v>31</v>
      </c>
      <c r="U5" s="168" t="s">
        <v>37</v>
      </c>
      <c r="V5" s="978">
        <v>4</v>
      </c>
      <c r="W5" s="422"/>
      <c r="X5" s="423" t="s">
        <v>577</v>
      </c>
      <c r="Y5" s="708" t="s">
        <v>725</v>
      </c>
      <c r="Z5" s="196">
        <v>1</v>
      </c>
      <c r="AF5" s="42" t="s">
        <v>321</v>
      </c>
      <c r="AH5" s="134" t="s">
        <v>359</v>
      </c>
      <c r="AK5" s="134" t="s">
        <v>342</v>
      </c>
      <c r="AM5" s="134" t="s">
        <v>352</v>
      </c>
      <c r="AP5" s="1197" t="s">
        <v>577</v>
      </c>
      <c r="AQ5" s="974" t="s">
        <v>578</v>
      </c>
      <c r="AU5" s="42" t="s">
        <v>373</v>
      </c>
      <c r="AW5" s="382" t="s">
        <v>525</v>
      </c>
      <c r="AX5" s="383" t="s">
        <v>525</v>
      </c>
      <c r="AZ5" s="1081" t="s">
        <v>719</v>
      </c>
      <c r="BA5" s="1087" t="s">
        <v>718</v>
      </c>
      <c r="BC5" s="748" t="s">
        <v>637</v>
      </c>
    </row>
    <row r="6" spans="1:55" ht="46.2">
      <c r="A6" s="6" t="s">
        <v>100</v>
      </c>
      <c r="B6" s="41">
        <v>2004</v>
      </c>
      <c r="C6" s="41">
        <v>2017</v>
      </c>
      <c r="E6" s="134" t="s">
        <v>184</v>
      </c>
      <c r="F6" s="137"/>
      <c r="G6" s="138" t="s">
        <v>285</v>
      </c>
      <c r="H6" s="138" t="s">
        <v>252</v>
      </c>
      <c r="I6" s="134" t="s">
        <v>64</v>
      </c>
      <c r="J6" s="138" t="s">
        <v>258</v>
      </c>
      <c r="N6" s="620" t="s">
        <v>282</v>
      </c>
      <c r="O6" s="507" t="s">
        <v>604</v>
      </c>
      <c r="R6" s="169" t="s">
        <v>2</v>
      </c>
      <c r="T6" s="42" t="s">
        <v>32</v>
      </c>
      <c r="U6" s="168" t="s">
        <v>321</v>
      </c>
      <c r="V6" s="978">
        <v>5</v>
      </c>
      <c r="W6" s="422"/>
      <c r="X6" s="708" t="s">
        <v>578</v>
      </c>
      <c r="Y6" s="708" t="s">
        <v>732</v>
      </c>
      <c r="Z6" s="196"/>
      <c r="AA6" s="207"/>
      <c r="AH6" s="134" t="s">
        <v>360</v>
      </c>
      <c r="AK6" s="134" t="s">
        <v>343</v>
      </c>
      <c r="AM6" s="134" t="s">
        <v>353</v>
      </c>
      <c r="AP6" s="1197" t="s">
        <v>578</v>
      </c>
      <c r="AQ6" s="974" t="s">
        <v>579</v>
      </c>
      <c r="AU6" s="208" t="s">
        <v>374</v>
      </c>
      <c r="AW6" s="382" t="s">
        <v>526</v>
      </c>
      <c r="AX6" s="383" t="s">
        <v>526</v>
      </c>
      <c r="AZ6" s="1081" t="s">
        <v>720</v>
      </c>
      <c r="BA6" s="1087" t="s">
        <v>726</v>
      </c>
    </row>
    <row r="7" spans="1:55" ht="34.65">
      <c r="A7" s="6" t="s">
        <v>101</v>
      </c>
      <c r="B7" s="41">
        <v>2005</v>
      </c>
      <c r="E7" s="134" t="s">
        <v>185</v>
      </c>
      <c r="F7" s="137"/>
      <c r="G7" s="134" t="s">
        <v>249</v>
      </c>
      <c r="H7" s="134" t="s">
        <v>251</v>
      </c>
      <c r="I7" s="134" t="s">
        <v>65</v>
      </c>
      <c r="J7" s="134" t="s">
        <v>278</v>
      </c>
      <c r="N7" s="621" t="s">
        <v>283</v>
      </c>
      <c r="O7" s="507" t="s">
        <v>605</v>
      </c>
      <c r="U7" s="168" t="s">
        <v>81</v>
      </c>
      <c r="V7" s="979" t="s">
        <v>65</v>
      </c>
      <c r="W7" s="422"/>
      <c r="X7" s="708" t="s">
        <v>579</v>
      </c>
      <c r="Y7" s="1071" t="s">
        <v>725</v>
      </c>
      <c r="Z7" s="196"/>
      <c r="AA7" s="207"/>
      <c r="AH7" s="134" t="s">
        <v>336</v>
      </c>
      <c r="AK7" s="134" t="s">
        <v>344</v>
      </c>
      <c r="AM7" s="134" t="s">
        <v>354</v>
      </c>
      <c r="AP7" s="1197" t="s">
        <v>579</v>
      </c>
      <c r="AQ7" s="974" t="s">
        <v>580</v>
      </c>
      <c r="AU7" s="208" t="s">
        <v>375</v>
      </c>
      <c r="AW7" s="382" t="s">
        <v>527</v>
      </c>
      <c r="AX7" s="383" t="s">
        <v>527</v>
      </c>
      <c r="AZ7" s="1081" t="s">
        <v>721</v>
      </c>
      <c r="BA7" s="1087" t="s">
        <v>731</v>
      </c>
    </row>
    <row r="8" spans="1:55" ht="34.65">
      <c r="A8" s="6" t="s">
        <v>102</v>
      </c>
      <c r="B8" s="41">
        <v>2006</v>
      </c>
      <c r="E8" s="134" t="s">
        <v>186</v>
      </c>
      <c r="F8" s="137"/>
      <c r="G8" s="134" t="s">
        <v>250</v>
      </c>
      <c r="H8" s="134" t="s">
        <v>257</v>
      </c>
      <c r="I8" s="134" t="s">
        <v>177</v>
      </c>
      <c r="J8" s="134" t="s">
        <v>274</v>
      </c>
      <c r="N8" s="622" t="s">
        <v>284</v>
      </c>
      <c r="O8" s="507" t="s">
        <v>606</v>
      </c>
      <c r="V8" s="979" t="s">
        <v>177</v>
      </c>
      <c r="W8" s="422"/>
      <c r="X8" s="708" t="s">
        <v>580</v>
      </c>
      <c r="Y8" s="1071" t="s">
        <v>725</v>
      </c>
      <c r="Z8" s="196"/>
      <c r="AA8" s="207"/>
      <c r="AK8" s="134" t="s">
        <v>345</v>
      </c>
      <c r="AP8" s="1197" t="s">
        <v>580</v>
      </c>
      <c r="AQ8" s="974" t="s">
        <v>583</v>
      </c>
      <c r="AU8" s="208" t="s">
        <v>376</v>
      </c>
      <c r="AW8" s="382" t="s">
        <v>528</v>
      </c>
      <c r="AX8" s="383" t="s">
        <v>528</v>
      </c>
      <c r="AZ8" s="1081" t="s">
        <v>722</v>
      </c>
      <c r="BA8" s="1087" t="s">
        <v>741</v>
      </c>
    </row>
    <row r="9" spans="1:55" ht="34.65">
      <c r="A9" s="6" t="s">
        <v>103</v>
      </c>
      <c r="B9" s="41">
        <v>2007</v>
      </c>
      <c r="E9" s="134" t="s">
        <v>187</v>
      </c>
      <c r="F9" s="137"/>
      <c r="G9" s="134" t="s">
        <v>257</v>
      </c>
      <c r="I9" s="134" t="s">
        <v>178</v>
      </c>
      <c r="O9" s="507" t="s">
        <v>607</v>
      </c>
      <c r="V9" s="979" t="s">
        <v>178</v>
      </c>
      <c r="W9" s="422"/>
      <c r="X9" s="708" t="s">
        <v>581</v>
      </c>
      <c r="Y9" s="1071" t="s">
        <v>724</v>
      </c>
      <c r="Z9" s="196">
        <v>1</v>
      </c>
      <c r="AA9" s="207"/>
      <c r="AK9" s="134" t="s">
        <v>346</v>
      </c>
      <c r="AP9" s="1197" t="s">
        <v>583</v>
      </c>
      <c r="AQ9" s="974" t="s">
        <v>582</v>
      </c>
      <c r="AW9" s="382" t="s">
        <v>529</v>
      </c>
      <c r="AX9" s="383" t="s">
        <v>529</v>
      </c>
      <c r="AZ9" s="1081" t="s">
        <v>723</v>
      </c>
      <c r="BA9" s="1087" t="s">
        <v>738</v>
      </c>
    </row>
    <row r="10" spans="1:55" ht="46.2">
      <c r="A10" s="6" t="s">
        <v>104</v>
      </c>
      <c r="B10" s="41">
        <v>2008</v>
      </c>
      <c r="E10" s="134" t="s">
        <v>188</v>
      </c>
      <c r="F10" s="137"/>
      <c r="I10" s="134" t="s">
        <v>202</v>
      </c>
      <c r="O10" s="507" t="s">
        <v>608</v>
      </c>
      <c r="V10" s="980" t="s">
        <v>202</v>
      </c>
      <c r="W10" s="977"/>
      <c r="X10" s="975" t="s">
        <v>582</v>
      </c>
      <c r="Y10" s="976" t="s">
        <v>737</v>
      </c>
      <c r="Z10" s="196"/>
      <c r="AP10" s="1197" t="s">
        <v>582</v>
      </c>
      <c r="AQ10" s="974" t="s">
        <v>581</v>
      </c>
      <c r="AW10" s="382" t="s">
        <v>530</v>
      </c>
      <c r="AX10" s="383" t="s">
        <v>530</v>
      </c>
    </row>
    <row r="11" spans="1:55" ht="23.1">
      <c r="A11" s="6" t="s">
        <v>105</v>
      </c>
      <c r="B11" s="41">
        <v>2009</v>
      </c>
      <c r="E11" s="134" t="s">
        <v>189</v>
      </c>
      <c r="F11" s="137"/>
      <c r="I11" s="134" t="s">
        <v>203</v>
      </c>
      <c r="O11" s="490" t="s">
        <v>609</v>
      </c>
      <c r="V11" s="979" t="s">
        <v>203</v>
      </c>
      <c r="W11" s="424"/>
      <c r="X11" s="423" t="s">
        <v>583</v>
      </c>
      <c r="Y11" s="708" t="s">
        <v>736</v>
      </c>
      <c r="Z11" s="196"/>
      <c r="AP11" s="1197" t="s">
        <v>581</v>
      </c>
      <c r="AQ11" s="697"/>
      <c r="AW11" s="382" t="s">
        <v>531</v>
      </c>
      <c r="AX11" s="383" t="s">
        <v>531</v>
      </c>
    </row>
    <row r="12" spans="1:55" ht="34.65">
      <c r="A12" s="6" t="s">
        <v>61</v>
      </c>
      <c r="B12" s="41">
        <v>2010</v>
      </c>
      <c r="E12" s="134" t="s">
        <v>190</v>
      </c>
      <c r="F12" s="137"/>
      <c r="G12" s="138" t="s">
        <v>286</v>
      </c>
      <c r="H12" s="138" t="s">
        <v>254</v>
      </c>
      <c r="I12" s="134" t="s">
        <v>204</v>
      </c>
      <c r="O12" s="490" t="s">
        <v>2</v>
      </c>
      <c r="V12" s="979" t="s">
        <v>204</v>
      </c>
      <c r="W12" s="508"/>
      <c r="X12" s="423" t="s">
        <v>664</v>
      </c>
      <c r="Y12" s="1071" t="s">
        <v>724</v>
      </c>
      <c r="AP12" s="1037"/>
      <c r="AW12" s="382" t="s">
        <v>203</v>
      </c>
      <c r="AX12" s="383" t="s">
        <v>203</v>
      </c>
    </row>
    <row r="13" spans="1:55" ht="23.1">
      <c r="A13" s="6" t="s">
        <v>106</v>
      </c>
      <c r="B13" s="41">
        <v>2011</v>
      </c>
      <c r="E13" s="134" t="s">
        <v>191</v>
      </c>
      <c r="F13" s="137"/>
      <c r="G13" s="134" t="s">
        <v>255</v>
      </c>
      <c r="H13" s="134" t="s">
        <v>256</v>
      </c>
      <c r="I13" s="134" t="s">
        <v>205</v>
      </c>
      <c r="V13" s="979" t="s">
        <v>205</v>
      </c>
      <c r="W13" s="508"/>
      <c r="X13" s="508"/>
      <c r="Y13" s="508"/>
      <c r="AW13" s="382" t="s">
        <v>204</v>
      </c>
      <c r="AX13" s="383" t="s">
        <v>204</v>
      </c>
    </row>
    <row r="14" spans="1:55" ht="46.2">
      <c r="A14" s="6" t="s">
        <v>62</v>
      </c>
      <c r="B14" s="41">
        <v>2012</v>
      </c>
      <c r="G14" s="134" t="s">
        <v>257</v>
      </c>
      <c r="H14" s="134" t="s">
        <v>257</v>
      </c>
      <c r="I14" s="134" t="s">
        <v>206</v>
      </c>
      <c r="N14" s="92" t="s">
        <v>310</v>
      </c>
      <c r="V14" s="978">
        <v>13</v>
      </c>
      <c r="W14" s="422"/>
      <c r="X14" s="423" t="s">
        <v>669</v>
      </c>
      <c r="Y14" s="1071" t="s">
        <v>724</v>
      </c>
      <c r="AW14" s="382" t="s">
        <v>205</v>
      </c>
      <c r="AX14" s="383" t="s">
        <v>205</v>
      </c>
    </row>
    <row r="15" spans="1:55" ht="64.55">
      <c r="A15" s="6" t="s">
        <v>433</v>
      </c>
      <c r="B15" s="41">
        <v>2013</v>
      </c>
      <c r="I15" s="134" t="s">
        <v>207</v>
      </c>
      <c r="N15" s="167" t="s">
        <v>318</v>
      </c>
      <c r="V15" s="491"/>
      <c r="W15" s="491"/>
      <c r="X15" s="206"/>
      <c r="Y15" s="491"/>
      <c r="AW15" s="382" t="s">
        <v>206</v>
      </c>
      <c r="AX15" s="383" t="s">
        <v>206</v>
      </c>
    </row>
    <row r="16" spans="1:55" ht="21.1" customHeight="1">
      <c r="A16" s="6" t="s">
        <v>107</v>
      </c>
      <c r="B16" s="41">
        <v>2014</v>
      </c>
      <c r="I16" s="134" t="s">
        <v>208</v>
      </c>
      <c r="N16" s="167" t="s">
        <v>317</v>
      </c>
      <c r="AW16" s="382" t="s">
        <v>207</v>
      </c>
      <c r="AX16" s="383" t="s">
        <v>207</v>
      </c>
    </row>
    <row r="17" spans="1:50" ht="21.1" customHeight="1">
      <c r="A17" s="6" t="s">
        <v>108</v>
      </c>
      <c r="B17" s="41">
        <v>2015</v>
      </c>
      <c r="I17" s="134" t="s">
        <v>209</v>
      </c>
      <c r="N17" s="167" t="s">
        <v>316</v>
      </c>
      <c r="X17" s="206"/>
      <c r="AW17" s="382" t="s">
        <v>208</v>
      </c>
      <c r="AX17" s="383" t="s">
        <v>208</v>
      </c>
    </row>
    <row r="18" spans="1:50" ht="21.1" customHeight="1">
      <c r="A18" s="6" t="s">
        <v>109</v>
      </c>
      <c r="B18" s="41">
        <v>2016</v>
      </c>
      <c r="I18" s="134" t="s">
        <v>210</v>
      </c>
      <c r="N18" s="167" t="s">
        <v>315</v>
      </c>
      <c r="X18" s="206"/>
      <c r="AW18" s="382" t="s">
        <v>209</v>
      </c>
      <c r="AX18" s="383" t="s">
        <v>209</v>
      </c>
    </row>
    <row r="19" spans="1:50" ht="21.1" customHeight="1">
      <c r="A19" s="6" t="s">
        <v>110</v>
      </c>
      <c r="B19" s="41">
        <v>2017</v>
      </c>
      <c r="I19" s="134" t="s">
        <v>211</v>
      </c>
      <c r="N19" s="167" t="s">
        <v>314</v>
      </c>
      <c r="X19" s="206"/>
      <c r="AW19" s="382" t="s">
        <v>210</v>
      </c>
      <c r="AX19" s="383" t="s">
        <v>210</v>
      </c>
    </row>
    <row r="20" spans="1:50" ht="21.1" customHeight="1">
      <c r="A20" s="6" t="s">
        <v>111</v>
      </c>
      <c r="B20" s="41">
        <v>2018</v>
      </c>
      <c r="I20" s="134" t="s">
        <v>212</v>
      </c>
      <c r="N20" s="167" t="s">
        <v>313</v>
      </c>
      <c r="AW20" s="382" t="s">
        <v>211</v>
      </c>
      <c r="AX20" s="383" t="s">
        <v>211</v>
      </c>
    </row>
    <row r="21" spans="1:50" ht="21.1" customHeight="1">
      <c r="A21" s="6" t="s">
        <v>112</v>
      </c>
      <c r="B21" s="41">
        <v>2019</v>
      </c>
      <c r="I21" s="134" t="s">
        <v>213</v>
      </c>
      <c r="N21" s="167" t="s">
        <v>312</v>
      </c>
      <c r="AW21" s="382" t="s">
        <v>212</v>
      </c>
      <c r="AX21" s="383" t="s">
        <v>212</v>
      </c>
    </row>
    <row r="22" spans="1:50" ht="21.1" customHeight="1">
      <c r="A22" s="6" t="s">
        <v>113</v>
      </c>
      <c r="B22" s="41">
        <v>2020</v>
      </c>
      <c r="N22" s="167" t="s">
        <v>311</v>
      </c>
      <c r="AW22" s="382" t="s">
        <v>213</v>
      </c>
      <c r="AX22" s="383" t="s">
        <v>213</v>
      </c>
    </row>
    <row r="23" spans="1:50" ht="21.1" customHeight="1">
      <c r="A23" s="6" t="s">
        <v>114</v>
      </c>
      <c r="B23" s="41">
        <v>2021</v>
      </c>
      <c r="AW23" s="382" t="s">
        <v>532</v>
      </c>
      <c r="AX23" s="383" t="s">
        <v>532</v>
      </c>
    </row>
    <row r="24" spans="1:50" ht="21.1" customHeight="1">
      <c r="A24" s="6" t="s">
        <v>115</v>
      </c>
      <c r="B24" s="41">
        <v>2022</v>
      </c>
      <c r="AW24" s="382" t="s">
        <v>533</v>
      </c>
      <c r="AX24" s="383" t="s">
        <v>533</v>
      </c>
    </row>
    <row r="25" spans="1:50">
      <c r="A25" s="6" t="s">
        <v>116</v>
      </c>
      <c r="B25" s="41">
        <v>2023</v>
      </c>
      <c r="AW25" s="382" t="s">
        <v>534</v>
      </c>
      <c r="AX25" s="383" t="s">
        <v>534</v>
      </c>
    </row>
    <row r="26" spans="1:50">
      <c r="A26" s="6" t="s">
        <v>117</v>
      </c>
      <c r="B26" s="41">
        <v>2024</v>
      </c>
      <c r="AX26" s="383" t="s">
        <v>535</v>
      </c>
    </row>
    <row r="27" spans="1:50">
      <c r="A27" s="6" t="s">
        <v>118</v>
      </c>
      <c r="B27" s="41">
        <v>2025</v>
      </c>
      <c r="AX27" s="383" t="s">
        <v>536</v>
      </c>
    </row>
    <row r="28" spans="1:50">
      <c r="A28" s="6" t="s">
        <v>119</v>
      </c>
      <c r="D28" s="258"/>
      <c r="E28" s="259"/>
      <c r="F28" s="259"/>
      <c r="H28" s="260" t="s">
        <v>401</v>
      </c>
      <c r="AX28" s="383" t="s">
        <v>537</v>
      </c>
    </row>
    <row r="29" spans="1:50">
      <c r="A29" s="6" t="s">
        <v>120</v>
      </c>
      <c r="D29" s="261" t="s">
        <v>402</v>
      </c>
      <c r="E29" s="262" t="str">
        <f>IF(periodStart = "","", periodStart)</f>
        <v>01.01.2024</v>
      </c>
      <c r="F29" s="262" t="str">
        <f>IF(periodEnd = "","", periodEnd)</f>
        <v>31.12.2028</v>
      </c>
      <c r="H29" s="263" t="s">
        <v>1526</v>
      </c>
      <c r="AX29" s="383" t="s">
        <v>538</v>
      </c>
    </row>
    <row r="30" spans="1:50">
      <c r="A30" s="6" t="s">
        <v>121</v>
      </c>
      <c r="D30" s="264"/>
      <c r="E30" s="265"/>
      <c r="F30" s="265"/>
      <c r="AX30" s="383" t="s">
        <v>539</v>
      </c>
    </row>
    <row r="31" spans="1:50" ht="12.9">
      <c r="A31" s="6" t="s">
        <v>122</v>
      </c>
      <c r="D31" s="258"/>
      <c r="E31" s="259"/>
      <c r="F31" s="259"/>
      <c r="H31" s="266"/>
      <c r="AX31" s="383" t="s">
        <v>540</v>
      </c>
    </row>
    <row r="32" spans="1:50">
      <c r="A32" s="6" t="s">
        <v>123</v>
      </c>
      <c r="D32" s="261" t="s">
        <v>403</v>
      </c>
      <c r="E32" s="267"/>
      <c r="F32" s="267"/>
      <c r="H32" s="268" t="s">
        <v>404</v>
      </c>
      <c r="O32" s="491" t="s">
        <v>600</v>
      </c>
      <c r="AX32" s="383" t="s">
        <v>541</v>
      </c>
    </row>
    <row r="33" spans="1:50">
      <c r="A33" s="6" t="s">
        <v>124</v>
      </c>
      <c r="O33" s="491" t="s">
        <v>601</v>
      </c>
      <c r="AX33" s="383" t="s">
        <v>542</v>
      </c>
    </row>
    <row r="34" spans="1:50">
      <c r="A34" s="6" t="s">
        <v>125</v>
      </c>
      <c r="O34" s="491" t="s">
        <v>602</v>
      </c>
      <c r="AX34" s="383" t="s">
        <v>543</v>
      </c>
    </row>
    <row r="35" spans="1:50">
      <c r="A35" s="6" t="s">
        <v>126</v>
      </c>
      <c r="O35" s="491" t="s">
        <v>603</v>
      </c>
      <c r="X35" s="491"/>
      <c r="Y35" s="491"/>
      <c r="AX35" s="383" t="s">
        <v>544</v>
      </c>
    </row>
    <row r="36" spans="1:50">
      <c r="A36" s="6" t="s">
        <v>90</v>
      </c>
      <c r="O36" s="491" t="s">
        <v>604</v>
      </c>
      <c r="AX36" s="383" t="s">
        <v>545</v>
      </c>
    </row>
    <row r="37" spans="1:50">
      <c r="A37" s="6" t="s">
        <v>91</v>
      </c>
      <c r="O37" s="491" t="s">
        <v>605</v>
      </c>
      <c r="AX37" s="383" t="s">
        <v>546</v>
      </c>
    </row>
    <row r="38" spans="1:50">
      <c r="A38" s="6" t="s">
        <v>92</v>
      </c>
      <c r="O38" s="491" t="s">
        <v>606</v>
      </c>
      <c r="AX38" s="383" t="s">
        <v>547</v>
      </c>
    </row>
    <row r="39" spans="1:50">
      <c r="A39" s="6" t="s">
        <v>93</v>
      </c>
      <c r="O39" s="491" t="s">
        <v>607</v>
      </c>
      <c r="AX39" s="383" t="s">
        <v>495</v>
      </c>
    </row>
    <row r="40" spans="1:50">
      <c r="A40" s="6" t="s">
        <v>94</v>
      </c>
      <c r="O40" s="491" t="s">
        <v>608</v>
      </c>
      <c r="AX40" s="383" t="s">
        <v>496</v>
      </c>
    </row>
    <row r="41" spans="1:50">
      <c r="A41" s="6" t="s">
        <v>95</v>
      </c>
      <c r="O41" s="491" t="s">
        <v>609</v>
      </c>
      <c r="AX41" s="383" t="s">
        <v>497</v>
      </c>
    </row>
    <row r="42" spans="1:50">
      <c r="A42" s="6" t="s">
        <v>127</v>
      </c>
      <c r="AX42" s="383" t="s">
        <v>498</v>
      </c>
    </row>
    <row r="43" spans="1:50">
      <c r="A43" s="6" t="s">
        <v>128</v>
      </c>
      <c r="AX43" s="383" t="s">
        <v>499</v>
      </c>
    </row>
    <row r="44" spans="1:50">
      <c r="A44" s="6" t="s">
        <v>129</v>
      </c>
      <c r="AX44" s="383" t="s">
        <v>500</v>
      </c>
    </row>
    <row r="45" spans="1:50">
      <c r="A45" s="6" t="s">
        <v>130</v>
      </c>
      <c r="AX45" s="383" t="s">
        <v>501</v>
      </c>
    </row>
    <row r="46" spans="1:50">
      <c r="A46" s="6" t="s">
        <v>131</v>
      </c>
      <c r="AX46" s="383" t="s">
        <v>502</v>
      </c>
    </row>
    <row r="47" spans="1:50">
      <c r="A47" s="6" t="s">
        <v>152</v>
      </c>
      <c r="AX47" s="383" t="s">
        <v>503</v>
      </c>
    </row>
    <row r="48" spans="1:50">
      <c r="A48" s="6" t="s">
        <v>153</v>
      </c>
      <c r="AX48" s="383" t="s">
        <v>504</v>
      </c>
    </row>
    <row r="49" spans="1:50">
      <c r="A49" s="6" t="s">
        <v>154</v>
      </c>
      <c r="AX49" s="383" t="s">
        <v>505</v>
      </c>
    </row>
    <row r="50" spans="1:50">
      <c r="A50" s="6" t="s">
        <v>132</v>
      </c>
      <c r="AX50" s="383" t="s">
        <v>506</v>
      </c>
    </row>
    <row r="51" spans="1:50">
      <c r="A51" s="6" t="s">
        <v>133</v>
      </c>
      <c r="AX51" s="383" t="s">
        <v>507</v>
      </c>
    </row>
    <row r="52" spans="1:50">
      <c r="A52" s="6" t="s">
        <v>134</v>
      </c>
      <c r="AX52" s="383" t="s">
        <v>508</v>
      </c>
    </row>
    <row r="53" spans="1:50">
      <c r="A53" s="6" t="s">
        <v>135</v>
      </c>
      <c r="X53" s="443"/>
      <c r="AX53" s="383" t="s">
        <v>509</v>
      </c>
    </row>
    <row r="54" spans="1:50">
      <c r="A54" s="6" t="s">
        <v>136</v>
      </c>
      <c r="X54" s="443"/>
      <c r="AX54" s="383" t="s">
        <v>510</v>
      </c>
    </row>
    <row r="55" spans="1:50">
      <c r="A55" s="6" t="s">
        <v>137</v>
      </c>
      <c r="X55" s="443"/>
      <c r="AX55" s="383" t="s">
        <v>511</v>
      </c>
    </row>
    <row r="56" spans="1:50">
      <c r="A56" s="6" t="s">
        <v>138</v>
      </c>
      <c r="X56" s="443"/>
      <c r="AX56" s="383" t="s">
        <v>512</v>
      </c>
    </row>
    <row r="57" spans="1:50">
      <c r="A57" s="6" t="s">
        <v>381</v>
      </c>
      <c r="X57" s="443"/>
      <c r="AX57" s="383" t="s">
        <v>513</v>
      </c>
    </row>
    <row r="58" spans="1:50">
      <c r="A58" s="6" t="s">
        <v>139</v>
      </c>
      <c r="X58" s="443"/>
      <c r="AX58" s="383" t="s">
        <v>514</v>
      </c>
    </row>
    <row r="59" spans="1:50">
      <c r="A59" s="6" t="s">
        <v>140</v>
      </c>
      <c r="X59" s="443"/>
      <c r="AX59" s="383" t="s">
        <v>515</v>
      </c>
    </row>
    <row r="60" spans="1:50">
      <c r="A60" s="6" t="s">
        <v>141</v>
      </c>
      <c r="X60" s="443"/>
      <c r="AX60" s="383" t="s">
        <v>516</v>
      </c>
    </row>
    <row r="61" spans="1:50" ht="23.1">
      <c r="A61" s="6" t="s">
        <v>142</v>
      </c>
      <c r="X61" s="443"/>
      <c r="AX61" s="383" t="s">
        <v>517</v>
      </c>
    </row>
    <row r="62" spans="1:50">
      <c r="A62" s="6" t="s">
        <v>86</v>
      </c>
      <c r="X62" s="443"/>
    </row>
    <row r="63" spans="1:50">
      <c r="A63" s="6" t="s">
        <v>143</v>
      </c>
    </row>
    <row r="64" spans="1:50">
      <c r="A64" s="6" t="s">
        <v>144</v>
      </c>
    </row>
    <row r="65" spans="1:1">
      <c r="A65" s="6" t="s">
        <v>145</v>
      </c>
    </row>
    <row r="66" spans="1:1">
      <c r="A66" s="6" t="s">
        <v>146</v>
      </c>
    </row>
    <row r="67" spans="1:1">
      <c r="A67" s="6" t="s">
        <v>147</v>
      </c>
    </row>
    <row r="68" spans="1:1">
      <c r="A68" s="6" t="s">
        <v>148</v>
      </c>
    </row>
    <row r="69" spans="1:1">
      <c r="A69" s="6" t="s">
        <v>149</v>
      </c>
    </row>
    <row r="70" spans="1:1">
      <c r="A70" s="6" t="s">
        <v>150</v>
      </c>
    </row>
    <row r="71" spans="1:1">
      <c r="A71" s="6" t="s">
        <v>151</v>
      </c>
    </row>
    <row r="72" spans="1:1">
      <c r="A72" s="6" t="s">
        <v>155</v>
      </c>
    </row>
    <row r="73" spans="1:1">
      <c r="A73" s="6" t="s">
        <v>156</v>
      </c>
    </row>
    <row r="74" spans="1:1">
      <c r="A74" s="6" t="s">
        <v>157</v>
      </c>
    </row>
    <row r="75" spans="1:1">
      <c r="A75" s="6" t="s">
        <v>158</v>
      </c>
    </row>
    <row r="76" spans="1:1">
      <c r="A76" s="6" t="s">
        <v>159</v>
      </c>
    </row>
    <row r="77" spans="1:1">
      <c r="A77" s="6" t="s">
        <v>160</v>
      </c>
    </row>
    <row r="78" spans="1:1">
      <c r="A78" s="6" t="s">
        <v>161</v>
      </c>
    </row>
    <row r="79" spans="1:1">
      <c r="A79" s="6" t="s">
        <v>89</v>
      </c>
    </row>
    <row r="80" spans="1:1">
      <c r="A80" s="6" t="s">
        <v>162</v>
      </c>
    </row>
    <row r="81" spans="1:1" ht="23.1">
      <c r="A81" s="6" t="s">
        <v>163</v>
      </c>
    </row>
    <row r="82" spans="1:1">
      <c r="A82" s="6" t="s">
        <v>164</v>
      </c>
    </row>
    <row r="83" spans="1:1">
      <c r="A83" s="6" t="s">
        <v>42</v>
      </c>
    </row>
    <row r="84" spans="1:1">
      <c r="A84" s="6" t="s">
        <v>43</v>
      </c>
    </row>
    <row r="85" spans="1:1">
      <c r="A85" s="6" t="s">
        <v>44</v>
      </c>
    </row>
    <row r="86" spans="1:1">
      <c r="A86" s="6" t="s">
        <v>45</v>
      </c>
    </row>
    <row r="87" spans="1:1">
      <c r="A87" s="6" t="s">
        <v>46</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55"/>
  <cols>
    <col min="1" max="16384" width="9.140625" style="1086"/>
  </cols>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7" zoomScaleNormal="100" workbookViewId="0">
      <selection activeCell="J44" sqref="J44"/>
    </sheetView>
  </sheetViews>
  <sheetFormatPr defaultRowHeight="11.55"/>
  <cols>
    <col min="1" max="1" width="10.7109375" style="186" hidden="1" customWidth="1"/>
    <col min="2" max="2" width="10.7109375" style="84"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1"/>
    <col min="10" max="10" width="30" style="22" customWidth="1"/>
    <col min="11" max="16384" width="9.140625" style="22"/>
  </cols>
  <sheetData>
    <row r="1" spans="1:12" s="359" customFormat="1" ht="3.1" customHeight="1">
      <c r="A1" s="357"/>
      <c r="B1" s="358"/>
      <c r="F1" s="359">
        <v>26641925</v>
      </c>
      <c r="G1" s="360"/>
      <c r="I1" s="360"/>
    </row>
    <row r="2" spans="1:12" s="18" customFormat="1" ht="13.6">
      <c r="A2" s="185"/>
      <c r="B2" s="84"/>
      <c r="E2" s="365" t="str">
        <f>"Код шаблона: " &amp; GetCode()</f>
        <v>Код шаблона: FAS.JKH.OPEN.INFO.REQUEST.WARM</v>
      </c>
      <c r="F2" s="405"/>
      <c r="G2" s="364"/>
      <c r="H2" s="364"/>
      <c r="I2" s="364"/>
      <c r="J2" s="364"/>
      <c r="K2" s="364"/>
      <c r="L2" s="364"/>
    </row>
    <row r="3" spans="1:12" ht="13.6">
      <c r="E3" s="366" t="str">
        <f>"Версия " &amp; GetVersion()</f>
        <v>Версия 1.0.2</v>
      </c>
      <c r="F3" s="405"/>
      <c r="G3" s="40"/>
      <c r="H3" s="40"/>
      <c r="I3" s="40"/>
      <c r="J3" s="40"/>
      <c r="K3" s="40"/>
      <c r="L3" s="249"/>
    </row>
    <row r="4" spans="1:12" s="344" customFormat="1" ht="5.45">
      <c r="A4" s="338"/>
      <c r="B4" s="339"/>
      <c r="C4" s="340"/>
      <c r="D4" s="341"/>
      <c r="E4" s="361"/>
      <c r="F4" s="362"/>
      <c r="G4" s="363"/>
      <c r="I4" s="345"/>
    </row>
    <row r="5" spans="1:12" ht="39.1" customHeight="1">
      <c r="D5" s="23"/>
      <c r="E5" s="1219" t="s">
        <v>750</v>
      </c>
      <c r="F5" s="1220"/>
      <c r="G5" s="401"/>
      <c r="J5" s="285"/>
    </row>
    <row r="6" spans="1:12" s="344" customFormat="1" ht="5.45">
      <c r="A6" s="338"/>
      <c r="B6" s="339"/>
      <c r="C6" s="340"/>
      <c r="D6" s="341"/>
      <c r="E6" s="346"/>
      <c r="F6" s="347"/>
      <c r="G6" s="348"/>
      <c r="I6" s="345"/>
    </row>
    <row r="7" spans="1:12" ht="27.2">
      <c r="D7" s="23"/>
      <c r="E7" s="24" t="s">
        <v>50</v>
      </c>
      <c r="F7" s="304" t="s">
        <v>121</v>
      </c>
      <c r="G7" s="356"/>
    </row>
    <row r="8" spans="1:12" s="344" customFormat="1" ht="5.45">
      <c r="A8" s="338"/>
      <c r="B8" s="339"/>
      <c r="C8" s="340"/>
      <c r="D8" s="341"/>
      <c r="E8" s="342"/>
      <c r="F8" s="343"/>
      <c r="G8" s="341"/>
      <c r="I8" s="345"/>
    </row>
    <row r="9" spans="1:12" ht="34.65">
      <c r="D9" s="23"/>
      <c r="E9" s="24" t="s">
        <v>451</v>
      </c>
      <c r="F9" s="322" t="s">
        <v>81</v>
      </c>
      <c r="G9" s="355"/>
    </row>
    <row r="10" spans="1:12" s="344" customFormat="1" ht="5.45">
      <c r="A10" s="349"/>
      <c r="B10" s="339"/>
      <c r="C10" s="340"/>
      <c r="D10" s="350"/>
      <c r="E10" s="346"/>
      <c r="F10" s="351"/>
      <c r="G10" s="352"/>
      <c r="I10" s="345"/>
    </row>
    <row r="11" spans="1:12" ht="27.2">
      <c r="A11" s="188"/>
      <c r="D11" s="23"/>
      <c r="E11" s="77" t="s">
        <v>449</v>
      </c>
      <c r="F11" s="1189" t="s">
        <v>931</v>
      </c>
      <c r="G11" s="353"/>
    </row>
    <row r="12" spans="1:12" ht="27.2">
      <c r="D12" s="23"/>
      <c r="E12" s="77" t="s">
        <v>450</v>
      </c>
      <c r="F12" s="1189" t="s">
        <v>932</v>
      </c>
      <c r="G12" s="355"/>
    </row>
    <row r="13" spans="1:12" s="344" customFormat="1" ht="5.45">
      <c r="A13" s="349"/>
      <c r="B13" s="339"/>
      <c r="C13" s="340"/>
      <c r="D13" s="350"/>
      <c r="E13" s="346"/>
      <c r="F13" s="351"/>
      <c r="G13" s="352"/>
      <c r="I13" s="345"/>
    </row>
    <row r="14" spans="1:12" ht="27.2">
      <c r="D14" s="23"/>
      <c r="E14" s="77" t="s">
        <v>362</v>
      </c>
      <c r="F14" s="1156" t="s">
        <v>40</v>
      </c>
      <c r="G14" s="355"/>
    </row>
    <row r="15" spans="1:12" ht="27.2" hidden="1">
      <c r="D15" s="23"/>
      <c r="E15" s="77" t="s">
        <v>293</v>
      </c>
      <c r="F15" s="305" t="s">
        <v>756</v>
      </c>
      <c r="G15" s="355"/>
    </row>
    <row r="16" spans="1:12" ht="27.2" hidden="1">
      <c r="D16" s="23"/>
      <c r="E16" s="77" t="s">
        <v>568</v>
      </c>
      <c r="F16" s="305"/>
      <c r="G16" s="355"/>
    </row>
    <row r="17" spans="1:9" ht="20.399999999999999">
      <c r="D17" s="23"/>
      <c r="E17" s="24"/>
      <c r="F17" s="1048" t="s">
        <v>674</v>
      </c>
      <c r="G17" s="20"/>
    </row>
    <row r="18" spans="1:9" s="1047" customFormat="1" ht="4.75" hidden="1">
      <c r="A18" s="1044"/>
      <c r="B18" s="1042"/>
      <c r="C18" s="1045"/>
      <c r="D18" s="1046"/>
      <c r="E18" s="1040"/>
      <c r="F18" s="1039"/>
      <c r="G18" s="1046"/>
      <c r="I18" s="1043"/>
    </row>
    <row r="19" spans="1:9" ht="27.2">
      <c r="D19" s="23"/>
      <c r="E19" s="1041" t="s">
        <v>672</v>
      </c>
      <c r="F19" s="1157" t="s">
        <v>1494</v>
      </c>
      <c r="G19" s="355"/>
    </row>
    <row r="20" spans="1:9" ht="27.2">
      <c r="D20" s="23"/>
      <c r="E20" s="1041" t="s">
        <v>673</v>
      </c>
      <c r="F20" s="1156" t="s">
        <v>1495</v>
      </c>
      <c r="G20" s="355"/>
    </row>
    <row r="21" spans="1:9" s="1047" customFormat="1" ht="4.75" hidden="1">
      <c r="A21" s="1044"/>
      <c r="B21" s="1042"/>
      <c r="C21" s="1045"/>
      <c r="D21" s="1046"/>
      <c r="E21" s="1040"/>
      <c r="F21" s="1039"/>
      <c r="G21" s="1046"/>
      <c r="I21" s="1043"/>
    </row>
    <row r="22" spans="1:9" ht="20.399999999999999" hidden="1">
      <c r="D22" s="23"/>
      <c r="E22" s="24"/>
      <c r="F22" s="408" t="s">
        <v>575</v>
      </c>
      <c r="G22" s="20"/>
    </row>
    <row r="23" spans="1:9" s="1064" customFormat="1" ht="4.75" hidden="1">
      <c r="A23" s="1061"/>
      <c r="B23" s="1059"/>
      <c r="C23" s="1062"/>
      <c r="D23" s="1063"/>
      <c r="E23" s="1040"/>
      <c r="F23" s="1039"/>
      <c r="G23" s="1063"/>
      <c r="I23" s="1060"/>
    </row>
    <row r="24" spans="1:9" ht="27.2" hidden="1">
      <c r="D24" s="23"/>
      <c r="E24" s="1049" t="s">
        <v>675</v>
      </c>
      <c r="F24" s="305"/>
      <c r="G24" s="355"/>
    </row>
    <row r="25" spans="1:9" ht="27.2" hidden="1">
      <c r="D25" s="23"/>
      <c r="E25" s="1049" t="s">
        <v>676</v>
      </c>
      <c r="F25" s="307"/>
      <c r="G25" s="355"/>
    </row>
    <row r="26" spans="1:9" s="1064" customFormat="1" ht="4.75" hidden="1">
      <c r="A26" s="1061"/>
      <c r="B26" s="1059"/>
      <c r="C26" s="1062"/>
      <c r="D26" s="1063"/>
      <c r="E26" s="1040"/>
      <c r="F26" s="1039"/>
      <c r="G26" s="1063"/>
      <c r="I26" s="1060"/>
    </row>
    <row r="27" spans="1:9" s="344" customFormat="1" ht="35.15" customHeight="1">
      <c r="A27" s="349"/>
      <c r="B27" s="339"/>
      <c r="C27" s="340"/>
      <c r="D27" s="350"/>
      <c r="E27" s="346"/>
      <c r="F27" s="351"/>
      <c r="G27" s="352"/>
      <c r="I27" s="345"/>
    </row>
    <row r="28" spans="1:9" ht="27.2">
      <c r="D28" s="23"/>
      <c r="E28" s="77" t="s">
        <v>165</v>
      </c>
      <c r="F28" s="322" t="s">
        <v>81</v>
      </c>
      <c r="G28" s="355"/>
    </row>
    <row r="29" spans="1:9" ht="27.2">
      <c r="C29" s="27"/>
      <c r="D29" s="28"/>
      <c r="E29" s="29" t="s">
        <v>75</v>
      </c>
      <c r="F29" s="306" t="s">
        <v>1200</v>
      </c>
      <c r="G29" s="354"/>
    </row>
    <row r="30" spans="1:9" ht="27.2" hidden="1">
      <c r="C30" s="27"/>
      <c r="D30" s="28"/>
      <c r="E30" s="48" t="s">
        <v>197</v>
      </c>
      <c r="F30" s="307"/>
      <c r="G30" s="354"/>
    </row>
    <row r="31" spans="1:9" ht="27.2">
      <c r="C31" s="27"/>
      <c r="D31" s="28"/>
      <c r="E31" s="29" t="s">
        <v>51</v>
      </c>
      <c r="F31" s="306" t="s">
        <v>1201</v>
      </c>
      <c r="G31" s="354"/>
    </row>
    <row r="32" spans="1:9" ht="27.2">
      <c r="C32" s="27"/>
      <c r="D32" s="28"/>
      <c r="E32" s="29" t="s">
        <v>52</v>
      </c>
      <c r="F32" s="306" t="s">
        <v>945</v>
      </c>
      <c r="G32" s="354"/>
      <c r="H32" s="30"/>
    </row>
    <row r="33" spans="1:9" s="344" customFormat="1" ht="5.45">
      <c r="A33" s="349"/>
      <c r="B33" s="339"/>
      <c r="C33" s="340"/>
      <c r="D33" s="350"/>
      <c r="E33" s="346"/>
      <c r="F33" s="351"/>
      <c r="G33" s="352"/>
      <c r="I33" s="345"/>
    </row>
    <row r="34" spans="1:9" ht="27.2">
      <c r="A34" s="187"/>
      <c r="D34" s="25"/>
      <c r="E34" s="744" t="s">
        <v>632</v>
      </c>
      <c r="F34" s="1158" t="s">
        <v>634</v>
      </c>
      <c r="G34" s="353"/>
    </row>
    <row r="35" spans="1:9" s="344" customFormat="1" ht="5.45">
      <c r="A35" s="349"/>
      <c r="B35" s="339"/>
      <c r="C35" s="340"/>
      <c r="D35" s="350"/>
      <c r="E35" s="346"/>
      <c r="F35" s="351"/>
      <c r="G35" s="352"/>
      <c r="I35" s="345"/>
    </row>
    <row r="36" spans="1:9" ht="27.2">
      <c r="A36" s="187"/>
      <c r="D36" s="25"/>
      <c r="E36" s="77" t="s">
        <v>237</v>
      </c>
      <c r="F36" s="1158" t="s">
        <v>198</v>
      </c>
      <c r="G36" s="353"/>
    </row>
    <row r="37" spans="1:9" s="344" customFormat="1" ht="5.45" hidden="1">
      <c r="A37" s="338"/>
      <c r="B37" s="339"/>
      <c r="C37" s="340"/>
      <c r="D37" s="341"/>
      <c r="E37" s="342"/>
      <c r="F37" s="343"/>
      <c r="G37" s="341"/>
      <c r="I37" s="345"/>
    </row>
    <row r="38" spans="1:9" s="1052" customFormat="1" ht="5.45" hidden="1">
      <c r="A38" s="1055"/>
      <c r="B38" s="1050"/>
      <c r="C38" s="1051"/>
      <c r="D38" s="1056"/>
      <c r="E38" s="1054"/>
      <c r="F38" s="1057"/>
      <c r="G38" s="1058"/>
      <c r="I38" s="1053"/>
    </row>
    <row r="39" spans="1:9" s="344" customFormat="1" ht="5.45">
      <c r="A39" s="349"/>
      <c r="B39" s="339"/>
      <c r="C39" s="340"/>
      <c r="D39" s="350"/>
      <c r="E39" s="346"/>
      <c r="F39" s="351"/>
      <c r="G39" s="352"/>
      <c r="I39" s="345"/>
    </row>
    <row r="40" spans="1:9" ht="27.2">
      <c r="A40" s="189"/>
      <c r="B40" s="86"/>
      <c r="D40" s="32"/>
      <c r="E40" s="31" t="s">
        <v>518</v>
      </c>
      <c r="F40" s="1156" t="s">
        <v>1496</v>
      </c>
      <c r="G40" s="353"/>
    </row>
    <row r="41" spans="1:9" ht="27.2">
      <c r="A41" s="189"/>
      <c r="B41" s="86"/>
      <c r="D41" s="32"/>
      <c r="E41" s="38" t="s">
        <v>519</v>
      </c>
      <c r="F41" s="1156" t="s">
        <v>1497</v>
      </c>
      <c r="G41" s="353"/>
    </row>
    <row r="42" spans="1:9" ht="20.399999999999999">
      <c r="D42" s="23"/>
      <c r="E42" s="24"/>
      <c r="F42" s="408" t="s">
        <v>551</v>
      </c>
      <c r="G42" s="20"/>
    </row>
    <row r="43" spans="1:9" ht="27.2">
      <c r="A43" s="189"/>
      <c r="D43" s="20"/>
      <c r="E43" s="406" t="s">
        <v>83</v>
      </c>
      <c r="F43" s="1156" t="s">
        <v>1497</v>
      </c>
      <c r="G43" s="353"/>
    </row>
    <row r="44" spans="1:9" ht="27.2">
      <c r="A44" s="189"/>
      <c r="B44" s="86"/>
      <c r="D44" s="32"/>
      <c r="E44" s="406" t="s">
        <v>84</v>
      </c>
      <c r="F44" s="1160" t="s">
        <v>1498</v>
      </c>
      <c r="G44" s="353"/>
    </row>
    <row r="45" spans="1:9" ht="27.2">
      <c r="A45" s="189"/>
      <c r="B45" s="86"/>
      <c r="D45" s="32"/>
      <c r="E45" s="406" t="s">
        <v>552</v>
      </c>
      <c r="F45" s="1160" t="s">
        <v>1499</v>
      </c>
      <c r="G45" s="353"/>
    </row>
    <row r="46" spans="1:9" ht="27.2">
      <c r="D46" s="23"/>
      <c r="E46" s="407" t="s">
        <v>553</v>
      </c>
      <c r="F46" s="1160" t="s">
        <v>1500</v>
      </c>
      <c r="G46" s="355"/>
    </row>
    <row r="47" spans="1:9" ht="3.1" customHeight="1">
      <c r="A47" s="189"/>
      <c r="D47" s="20"/>
      <c r="F47" s="153"/>
      <c r="G47" s="26"/>
    </row>
    <row r="48" spans="1:9" ht="68.95" customHeight="1">
      <c r="A48" s="189"/>
      <c r="B48" s="86"/>
      <c r="D48" s="1171" t="s">
        <v>751</v>
      </c>
      <c r="E48" s="1222" t="s">
        <v>749</v>
      </c>
      <c r="F48" s="1222"/>
      <c r="G48" s="26"/>
    </row>
    <row r="49" spans="1:9" ht="20.399999999999999">
      <c r="A49" s="189"/>
      <c r="B49" s="86"/>
      <c r="D49" s="32"/>
      <c r="E49" s="31"/>
      <c r="F49" s="154"/>
      <c r="G49" s="26"/>
    </row>
    <row r="50" spans="1:9" ht="20.399999999999999">
      <c r="A50" s="189"/>
      <c r="B50" s="86"/>
      <c r="D50" s="32"/>
      <c r="E50" s="38"/>
      <c r="F50" s="154"/>
      <c r="G50" s="26"/>
    </row>
    <row r="51" spans="1:9" ht="20.399999999999999">
      <c r="A51" s="189"/>
      <c r="B51" s="86"/>
      <c r="D51" s="32"/>
      <c r="E51" s="31"/>
      <c r="F51" s="154"/>
      <c r="G51" s="26"/>
    </row>
    <row r="54" spans="1:9">
      <c r="E54" s="1221"/>
      <c r="F54" s="1221"/>
      <c r="G54" s="1221"/>
      <c r="H54" s="1221"/>
      <c r="I54" s="1221"/>
    </row>
  </sheetData>
  <sheetProtection password="FA9C"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55"/>
  <cols>
    <col min="1" max="16384" width="9.140625" style="1065"/>
  </cols>
  <sheetData>
    <row r="1" spans="1:1">
      <c r="A1" s="1066"/>
    </row>
  </sheetData>
  <sheetProtection formatColumns="0" formatRows="0"/>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5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93"/>
  <sheetViews>
    <sheetView showGridLines="0" workbookViewId="0"/>
  </sheetViews>
  <sheetFormatPr defaultRowHeight="11.55"/>
  <sheetData>
    <row r="1" spans="1:1">
      <c r="A1" s="1167">
        <f>IF('Форма 4.10.2 | Т-ТЭ | &gt;=25МВт'!$O$22="",1,0)</f>
        <v>0</v>
      </c>
    </row>
    <row r="2" spans="1:1">
      <c r="A2" s="1167">
        <f>IF('Форма 4.10.2 | Т-ТЭ | &gt;=25МВт'!$O$23="",1,0)</f>
        <v>0</v>
      </c>
    </row>
    <row r="3" spans="1:1">
      <c r="A3" s="1167">
        <f>IF('Форма 4.10.2 | Т-ТЭ | &gt;=25МВт'!$M$24="",1,0)</f>
        <v>0</v>
      </c>
    </row>
    <row r="4" spans="1:1">
      <c r="A4" s="1167">
        <f>IF('Форма 4.10.2 | Т-ТЭ | &gt;=25МВт'!$R$24="",1,0)</f>
        <v>0</v>
      </c>
    </row>
    <row r="5" spans="1:1">
      <c r="A5" s="1167">
        <f>IF('Форма 4.10.2 | Т-ТЭ | &gt;=25МВт'!$T$24="",1,0)</f>
        <v>0</v>
      </c>
    </row>
    <row r="6" spans="1:1">
      <c r="A6" s="1167">
        <f>IF('Форма 4.10.2 | Т-ТЭ | &gt;=25МВт'!$S$24="",1,0)</f>
        <v>0</v>
      </c>
    </row>
    <row r="7" spans="1:1">
      <c r="A7" s="1167">
        <f>IF('Форма 4.10.2 | Т-ТЭ | &gt;=25МВт'!$U$24="",1,0)</f>
        <v>0</v>
      </c>
    </row>
    <row r="8" spans="1:1">
      <c r="A8" s="1167">
        <f>IF('Форма 4.10.2 | Т-ТЭ | ТСО'!$O$22="",1,0)</f>
        <v>1</v>
      </c>
    </row>
    <row r="9" spans="1:1">
      <c r="A9" s="1167">
        <f>IF('Форма 4.10.2 | Т-ТЭ | ТСО'!$O$23="",1,0)</f>
        <v>1</v>
      </c>
    </row>
    <row r="10" spans="1:1">
      <c r="A10" s="1167">
        <f>IF('Форма 4.10.2 | Т-ТЭ | ТСО'!$M$24="",1,0)</f>
        <v>1</v>
      </c>
    </row>
    <row r="11" spans="1:1">
      <c r="A11" s="1167">
        <f>IF('Форма 4.10.2 | Т-ТЭ | ТСО'!$R$24="",1,0)</f>
        <v>1</v>
      </c>
    </row>
    <row r="12" spans="1:1">
      <c r="A12" s="1167">
        <f>IF('Форма 4.10.2 | Т-ТЭ | ТСО'!$T$24="",1,0)</f>
        <v>1</v>
      </c>
    </row>
    <row r="13" spans="1:1">
      <c r="A13" s="1167">
        <f>IF('Форма 4.10.2 | Т-ТЭ | ТСО'!$S$24="",1,0)</f>
        <v>0</v>
      </c>
    </row>
    <row r="14" spans="1:1">
      <c r="A14" s="1167">
        <f>IF('Форма 4.10.2 | Т-ТЭ | ТСО'!$U$24="",1,0)</f>
        <v>0</v>
      </c>
    </row>
    <row r="15" spans="1:1">
      <c r="A15" s="1167">
        <f>IF('Форма 4.10.2 | Т-ТЭ | потр'!$O$22="",1,0)</f>
        <v>1</v>
      </c>
    </row>
    <row r="16" spans="1:1">
      <c r="A16" s="1167">
        <f>IF('Форма 4.10.2 | Т-ТЭ | потр'!$O$23="",1,0)</f>
        <v>1</v>
      </c>
    </row>
    <row r="17" spans="1:1">
      <c r="A17" s="1167">
        <f>IF('Форма 4.10.2 | Т-ТЭ | потр'!$M$24="",1,0)</f>
        <v>1</v>
      </c>
    </row>
    <row r="18" spans="1:1">
      <c r="A18" s="1167">
        <f>IF('Форма 4.10.2 | Т-ТЭ | потр'!$R$24="",1,0)</f>
        <v>1</v>
      </c>
    </row>
    <row r="19" spans="1:1">
      <c r="A19" s="1167">
        <f>IF('Форма 4.10.2 | Т-ТЭ | потр'!$T$24="",1,0)</f>
        <v>1</v>
      </c>
    </row>
    <row r="20" spans="1:1">
      <c r="A20" s="1167">
        <f>IF('Форма 4.10.2 | Т-ТЭ | потр'!$S$24="",1,0)</f>
        <v>0</v>
      </c>
    </row>
    <row r="21" spans="1:1">
      <c r="A21" s="1167">
        <f>IF('Форма 4.10.2 | Т-ТЭ | потр'!$U$24="",1,0)</f>
        <v>0</v>
      </c>
    </row>
    <row r="22" spans="1:1">
      <c r="A22" s="1167">
        <f>IF('Форма 4.10.2 | Т-ТЭ | предел'!$O$24="",1,0)</f>
        <v>1</v>
      </c>
    </row>
    <row r="23" spans="1:1">
      <c r="A23" s="1167">
        <f>IF('Форма 4.10.2 | Т-ТЭ | предел'!$O$25="",1,0)</f>
        <v>1</v>
      </c>
    </row>
    <row r="24" spans="1:1">
      <c r="A24" s="1167">
        <f>IF('Форма 4.10.2 | Т-ТЭ | предел'!$M$26="",1,0)</f>
        <v>1</v>
      </c>
    </row>
    <row r="25" spans="1:1">
      <c r="A25" s="1167">
        <f>IF('Форма 4.10.2 | Т-ТЭ | предел'!$R$26="",1,0)</f>
        <v>1</v>
      </c>
    </row>
    <row r="26" spans="1:1">
      <c r="A26" s="1167">
        <f>IF('Форма 4.10.2 | Т-ТЭ | предел'!$T$26="",1,0)</f>
        <v>1</v>
      </c>
    </row>
    <row r="27" spans="1:1">
      <c r="A27" s="1167">
        <f>IF('Форма 4.10.2 | Т-ТЭ | предел'!$S$26="",1,0)</f>
        <v>0</v>
      </c>
    </row>
    <row r="28" spans="1:1">
      <c r="A28" s="1167">
        <f>IF('Форма 4.10.2 | Т-ТЭ | предел'!$U$26="",1,0)</f>
        <v>0</v>
      </c>
    </row>
    <row r="29" spans="1:1">
      <c r="A29" s="1167">
        <f>IF('Форма 4.10.2 | Т-ТЭ | индикат'!$O$7="",1,0)</f>
        <v>1</v>
      </c>
    </row>
    <row r="30" spans="1:1">
      <c r="A30" s="1167">
        <f>IF('Форма 4.10.2 | Т-ТЭ | индикат'!$O$24="",1,0)</f>
        <v>1</v>
      </c>
    </row>
    <row r="31" spans="1:1">
      <c r="A31" s="1167">
        <f>IF('Форма 4.10.2 | Т-ТЭ | индикат'!$O$25="",1,0)</f>
        <v>1</v>
      </c>
    </row>
    <row r="32" spans="1:1">
      <c r="A32" s="1167">
        <f>IF('Форма 4.10.2 | Т-ТЭ | индикат'!$M$26="",1,0)</f>
        <v>1</v>
      </c>
    </row>
    <row r="33" spans="1:1">
      <c r="A33" s="1167">
        <f>IF('Форма 4.10.2 | Т-ТЭ | индикат'!$R$26="",1,0)</f>
        <v>1</v>
      </c>
    </row>
    <row r="34" spans="1:1">
      <c r="A34" s="1167">
        <f>IF('Форма 4.10.2 | Т-ТЭ | индикат'!$T$26="",1,0)</f>
        <v>1</v>
      </c>
    </row>
    <row r="35" spans="1:1">
      <c r="A35" s="1167">
        <f>IF('Форма 4.10.2 | Т-ТЭ | индикат'!$S$26="",1,0)</f>
        <v>0</v>
      </c>
    </row>
    <row r="36" spans="1:1">
      <c r="A36" s="1167">
        <f>IF('Форма 4.10.2 | Т-ТЭ | индикат'!$U$26="",1,0)</f>
        <v>0</v>
      </c>
    </row>
    <row r="37" spans="1:1">
      <c r="A37" s="1167">
        <f>IF('Форма 4.10.2 | Резерв мощности'!$O$22="",1,0)</f>
        <v>1</v>
      </c>
    </row>
    <row r="38" spans="1:1">
      <c r="A38" s="1167">
        <f>IF('Форма 4.10.2 | Резерв мощности'!$O$23="",1,0)</f>
        <v>1</v>
      </c>
    </row>
    <row r="39" spans="1:1">
      <c r="A39" s="1167">
        <f>IF('Форма 4.10.2 | Резерв мощности'!$M$24="",1,0)</f>
        <v>1</v>
      </c>
    </row>
    <row r="40" spans="1:1">
      <c r="A40" s="1167">
        <f>IF('Форма 4.10.2 | Резерв мощности'!$O$24="",1,0)</f>
        <v>1</v>
      </c>
    </row>
    <row r="41" spans="1:1">
      <c r="A41" s="1167">
        <f>IF('Форма 4.10.2 | Резерв мощности'!$R$24="",1,0)</f>
        <v>1</v>
      </c>
    </row>
    <row r="42" spans="1:1">
      <c r="A42" s="1167">
        <f>IF('Форма 4.10.2 | Резерв мощности'!$T$24="",1,0)</f>
        <v>1</v>
      </c>
    </row>
    <row r="43" spans="1:1">
      <c r="A43" s="1167">
        <f>IF('Форма 4.10.2 | Резерв мощности'!$S$24="",1,0)</f>
        <v>0</v>
      </c>
    </row>
    <row r="44" spans="1:1">
      <c r="A44" s="1167">
        <f>IF('Форма 4.10.2 | Резерв мощности'!$U$24="",1,0)</f>
        <v>0</v>
      </c>
    </row>
    <row r="45" spans="1:1">
      <c r="A45" s="1167">
        <f>IF('Форма 4.10.3 | Т-ТН'!$O$23="",1,0)</f>
        <v>1</v>
      </c>
    </row>
    <row r="46" spans="1:1">
      <c r="A46" s="1167">
        <f>IF('Форма 4.10.3 | Т-ТН'!$M$24="",1,0)</f>
        <v>1</v>
      </c>
    </row>
    <row r="47" spans="1:1">
      <c r="A47" s="1167">
        <f>IF('Форма 4.10.3 | Т-ТН'!$R$24="",1,0)</f>
        <v>1</v>
      </c>
    </row>
    <row r="48" spans="1:1">
      <c r="A48" s="1167">
        <f>IF('Форма 4.10.3 | Т-ТН'!$T$24="",1,0)</f>
        <v>1</v>
      </c>
    </row>
    <row r="49" spans="1:1">
      <c r="A49" s="1167">
        <f>IF('Форма 4.10.3 | Т-ТН'!$S$24="",1,0)</f>
        <v>0</v>
      </c>
    </row>
    <row r="50" spans="1:1">
      <c r="A50" s="1167">
        <f>IF('Форма 4.10.3 | Т-ТН'!$U$24="",1,0)</f>
        <v>0</v>
      </c>
    </row>
    <row r="51" spans="1:1">
      <c r="A51" s="1167">
        <f>IF('Форма 4.10.3 | Т-передача ТЭ'!$O$23="",1,0)</f>
        <v>1</v>
      </c>
    </row>
    <row r="52" spans="1:1">
      <c r="A52" s="1167">
        <f>IF('Форма 4.10.3 | Т-передача ТЭ'!$M$24="",1,0)</f>
        <v>1</v>
      </c>
    </row>
    <row r="53" spans="1:1">
      <c r="A53" s="1167">
        <f>IF('Форма 4.10.3 | Т-передача ТЭ'!$R$24="",1,0)</f>
        <v>1</v>
      </c>
    </row>
    <row r="54" spans="1:1">
      <c r="A54" s="1167">
        <f>IF('Форма 4.10.3 | Т-передача ТЭ'!$T$24="",1,0)</f>
        <v>1</v>
      </c>
    </row>
    <row r="55" spans="1:1">
      <c r="A55" s="1167">
        <f>IF('Форма 4.10.3 | Т-передача ТЭ'!$S$24="",1,0)</f>
        <v>0</v>
      </c>
    </row>
    <row r="56" spans="1:1">
      <c r="A56" s="1167">
        <f>IF('Форма 4.10.3 | Т-передача ТЭ'!$U$24="",1,0)</f>
        <v>0</v>
      </c>
    </row>
    <row r="57" spans="1:1">
      <c r="A57" s="1167">
        <f>IF('Форма 4.10.3 | Т-передача ТН'!$O$23="",1,0)</f>
        <v>1</v>
      </c>
    </row>
    <row r="58" spans="1:1">
      <c r="A58" s="1167">
        <f>IF('Форма 4.10.3 | Т-передача ТН'!$M$24="",1,0)</f>
        <v>1</v>
      </c>
    </row>
    <row r="59" spans="1:1">
      <c r="A59" s="1167">
        <f>IF('Форма 4.10.3 | Т-передача ТН'!$R$24="",1,0)</f>
        <v>1</v>
      </c>
    </row>
    <row r="60" spans="1:1">
      <c r="A60" s="1167">
        <f>IF('Форма 4.10.3 | Т-передача ТН'!$T$24="",1,0)</f>
        <v>1</v>
      </c>
    </row>
    <row r="61" spans="1:1">
      <c r="A61" s="1167">
        <f>IF('Форма 4.10.3 | Т-передача ТН'!$S$24="",1,0)</f>
        <v>0</v>
      </c>
    </row>
    <row r="62" spans="1:1">
      <c r="A62" s="1167">
        <f>IF('Форма 4.10.3 | Т-передача ТН'!$U$24="",1,0)</f>
        <v>0</v>
      </c>
    </row>
    <row r="63" spans="1:1">
      <c r="A63" s="1167">
        <f>IF('Форма 4.10.4 | Т-гор.вода'!$O$23="",1,0)</f>
        <v>1</v>
      </c>
    </row>
    <row r="64" spans="1:1">
      <c r="A64" s="1167">
        <f>IF('Форма 4.10.4 | Т-гор.вода'!$M$24="",1,0)</f>
        <v>0</v>
      </c>
    </row>
    <row r="65" spans="1:1">
      <c r="A65" s="1167">
        <f>IF('Форма 4.10.4 | Т-гор.вода'!$W$24="",1,0)</f>
        <v>1</v>
      </c>
    </row>
    <row r="66" spans="1:1">
      <c r="A66" s="1167">
        <f>IF('Форма 4.10.4 | Т-гор.вода'!$Y$24="",1,0)</f>
        <v>1</v>
      </c>
    </row>
    <row r="67" spans="1:1">
      <c r="A67" s="1167">
        <f>IF('Форма 4.10.4 | Т-гор.вода'!$M$25="",1,0)</f>
        <v>1</v>
      </c>
    </row>
    <row r="68" spans="1:1">
      <c r="A68" s="1167">
        <f>IF('Форма 4.10.4 | Т-гор.вода'!$X$24="",1,0)</f>
        <v>0</v>
      </c>
    </row>
    <row r="69" spans="1:1">
      <c r="A69" s="1167">
        <f>IF('Форма 4.10.4 | Т-гор.вода'!$Z$24="",1,0)</f>
        <v>0</v>
      </c>
    </row>
    <row r="70" spans="1:1">
      <c r="A70" s="1167">
        <f>IF('Форма 4.10.5 | Т-подкл'!$AB$23="",1,0)</f>
        <v>1</v>
      </c>
    </row>
    <row r="71" spans="1:1">
      <c r="A71" s="1167">
        <f>IF('Форма 4.10.5 | Т-подкл'!$AD$23="",1,0)</f>
        <v>1</v>
      </c>
    </row>
    <row r="72" spans="1:1">
      <c r="A72" s="1167">
        <f>IF('Форма 4.10.5 | Т-подкл'!$N$23="",1,0)</f>
        <v>0</v>
      </c>
    </row>
    <row r="73" spans="1:1">
      <c r="A73" s="1167">
        <f>IF('Форма 4.10.5 | Т-подкл'!$R$23="",1,0)</f>
        <v>0</v>
      </c>
    </row>
    <row r="74" spans="1:1">
      <c r="A74" s="1167">
        <f>IF('Форма 4.10.5 | Т-подкл'!$V$23="",1,0)</f>
        <v>0</v>
      </c>
    </row>
    <row r="75" spans="1:1">
      <c r="A75" s="1167">
        <f>IF('Форма 4.10.5 | Т-подкл'!$AC$23="",1,0)</f>
        <v>0</v>
      </c>
    </row>
    <row r="76" spans="1:1">
      <c r="A76" s="1167">
        <f>IF('Форма 4.10.5 | Т-подкл'!$AE$23="",1,0)</f>
        <v>0</v>
      </c>
    </row>
    <row r="77" spans="1:1">
      <c r="A77" s="1167">
        <f>IF('Форма 4.10.6 | Т-подкл(инд)'!$M$23="",1,0)</f>
        <v>1</v>
      </c>
    </row>
    <row r="78" spans="1:1">
      <c r="A78" s="1167">
        <f>IF('Форма 4.10.6 | Т-подкл(инд)'!$P$23="",1,0)</f>
        <v>1</v>
      </c>
    </row>
    <row r="79" spans="1:1">
      <c r="A79" s="1167">
        <f>IF('Форма 4.10.6 | Т-подкл(инд)'!$S$23="",1,0)</f>
        <v>1</v>
      </c>
    </row>
    <row r="80" spans="1:1">
      <c r="A80" s="1167">
        <f>IF('Форма 4.10.6 | Т-подкл(инд)'!$T$23="",1,0)</f>
        <v>0</v>
      </c>
    </row>
    <row r="81" spans="1:1">
      <c r="A81" s="1167">
        <f>IF('Форма 4.10.6 | Т-подкл(инд)'!$V$23="",1,0)</f>
        <v>0</v>
      </c>
    </row>
    <row r="82" spans="1:1">
      <c r="A82" s="1167">
        <f>IF('Форма 4.9'!$F$10="",1,0)</f>
        <v>0</v>
      </c>
    </row>
    <row r="83" spans="1:1">
      <c r="A83" s="1167">
        <f>IF('Форма 4.9'!$G$10="",1,0)</f>
        <v>0</v>
      </c>
    </row>
    <row r="84" spans="1:1">
      <c r="A84" s="1167">
        <f>IF('Форма 4.9'!$F$11="",1,0)</f>
        <v>0</v>
      </c>
    </row>
    <row r="85" spans="1:1">
      <c r="A85" s="1167">
        <f>IF('Форма 4.9'!$G$11="",1,0)</f>
        <v>0</v>
      </c>
    </row>
    <row r="86" spans="1:1">
      <c r="A86" s="1167">
        <f>IF('Форма 4.9'!$F$12="",1,0)</f>
        <v>0</v>
      </c>
    </row>
    <row r="87" spans="1:1">
      <c r="A87" s="1167">
        <f>IF('Форма 4.9'!$G$12="",1,0)</f>
        <v>0</v>
      </c>
    </row>
    <row r="88" spans="1:1">
      <c r="A88" s="1167">
        <f>IF('Форма 4.9'!$F$13="",1,0)</f>
        <v>0</v>
      </c>
    </row>
    <row r="89" spans="1:1">
      <c r="A89" s="1167">
        <f>IF('Форма 4.9'!$G$13="",1,0)</f>
        <v>0</v>
      </c>
    </row>
    <row r="90" spans="1:1">
      <c r="A90" s="1167">
        <f>IF('Форма 4.10.1'!$J$15="",1,0)</f>
        <v>0</v>
      </c>
    </row>
    <row r="91" spans="1:1">
      <c r="A91" s="1167">
        <f>IF('Форма 4.10.1'!$H$17="",1,0)</f>
        <v>0</v>
      </c>
    </row>
    <row r="92" spans="1:1">
      <c r="A92" s="1167">
        <f>IF('Форма 4.10.1'!$I$17="",1,0)</f>
        <v>0</v>
      </c>
    </row>
    <row r="93" spans="1:1">
      <c r="A93" s="1167">
        <f>IF('Форма 4.10.1'!$J$17="",1,0)</f>
        <v>0</v>
      </c>
    </row>
    <row r="94" spans="1:1">
      <c r="A94" s="1167">
        <f>IF('Форма 4.10.1'!$H$22="",1,0)</f>
        <v>0</v>
      </c>
    </row>
    <row r="95" spans="1:1">
      <c r="A95" s="1167">
        <f>IF('Форма 4.10.1'!$I$22="",1,0)</f>
        <v>0</v>
      </c>
    </row>
    <row r="96" spans="1:1">
      <c r="A96" s="1167">
        <f>IF('Форма 4.10.1'!$J$22="",1,0)</f>
        <v>0</v>
      </c>
    </row>
    <row r="97" spans="1:1">
      <c r="A97" s="1167">
        <f>IF('Форма 4.10.1'!$H$29="",1,0)</f>
        <v>0</v>
      </c>
    </row>
    <row r="98" spans="1:1">
      <c r="A98" s="1167">
        <f>IF('Форма 4.10.1'!$I$29="",1,0)</f>
        <v>0</v>
      </c>
    </row>
    <row r="99" spans="1:1">
      <c r="A99" s="1167">
        <f>IF('Форма 4.10.1'!$J$29="",1,0)</f>
        <v>0</v>
      </c>
    </row>
    <row r="100" spans="1:1">
      <c r="A100" s="1167">
        <f>IF('Форма 4.10.1'!$H$36="",1,0)</f>
        <v>0</v>
      </c>
    </row>
    <row r="101" spans="1:1">
      <c r="A101" s="1167">
        <f>IF('Форма 4.10.1'!$I$36="",1,0)</f>
        <v>0</v>
      </c>
    </row>
    <row r="102" spans="1:1">
      <c r="A102" s="1167">
        <f>IF('Форма 4.10.1'!$J$36="",1,0)</f>
        <v>0</v>
      </c>
    </row>
    <row r="103" spans="1:1">
      <c r="A103" s="1167">
        <f>IF('Форма 4.10.1'!$H$39="",1,0)</f>
        <v>0</v>
      </c>
    </row>
    <row r="104" spans="1:1">
      <c r="A104" s="1167">
        <f>IF('Форма 4.10.1'!$I$39="",1,0)</f>
        <v>0</v>
      </c>
    </row>
    <row r="105" spans="1:1">
      <c r="A105" s="1167">
        <f>IF('Форма 4.10.1'!$J$39="",1,0)</f>
        <v>0</v>
      </c>
    </row>
    <row r="106" spans="1:1">
      <c r="A106" s="1167">
        <f>IF('Форма 1.0.2'!$E$12="",1,0)</f>
        <v>1</v>
      </c>
    </row>
    <row r="107" spans="1:1">
      <c r="A107" s="1167">
        <f>IF('Форма 1.0.2'!$F$12="",1,0)</f>
        <v>1</v>
      </c>
    </row>
    <row r="108" spans="1:1">
      <c r="A108" s="1167">
        <f>IF('Форма 1.0.2'!$G$12="",1,0)</f>
        <v>1</v>
      </c>
    </row>
    <row r="109" spans="1:1">
      <c r="A109" s="1167">
        <f>IF('Форма 1.0.2'!$H$12="",1,0)</f>
        <v>1</v>
      </c>
    </row>
    <row r="110" spans="1:1">
      <c r="A110" s="1167">
        <f>IF('Форма 1.0.2'!$I$12="",1,0)</f>
        <v>1</v>
      </c>
    </row>
    <row r="111" spans="1:1">
      <c r="A111" s="1167">
        <f>IF('Форма 1.0.2'!$J$12="",1,0)</f>
        <v>1</v>
      </c>
    </row>
    <row r="112" spans="1:1">
      <c r="A112" s="1167">
        <f>IF('Сведения об изменении'!$E$12="",1,0)</f>
        <v>1</v>
      </c>
    </row>
    <row r="113" spans="1:1">
      <c r="A113" s="1168">
        <f>IF('Форма 4.10.6 | Т-подкл(инд)'!$U$23="",1,0)</f>
        <v>1</v>
      </c>
    </row>
    <row r="114" spans="1:1">
      <c r="A114" s="1169">
        <f>IF('Форма 4.10.5 | Т-подкл'!$AA$23="",1,0)</f>
        <v>1</v>
      </c>
    </row>
    <row r="115" spans="1:1">
      <c r="A115" s="1169">
        <f>IF('Форма 4.10.5 | Т-подкл'!$Z$23="",1,0)</f>
        <v>1</v>
      </c>
    </row>
    <row r="116" spans="1:1">
      <c r="A116" s="1173">
        <f>IF(Территории!$E$12="",1,0)</f>
        <v>0</v>
      </c>
    </row>
    <row r="117" spans="1:1">
      <c r="A117" s="1177">
        <f>IF('Перечень тарифов'!$E$21="",1,0)</f>
        <v>0</v>
      </c>
    </row>
    <row r="118" spans="1:1">
      <c r="A118" s="1177">
        <f>IF('Перечень тарифов'!$F$21="",1,0)</f>
        <v>0</v>
      </c>
    </row>
    <row r="119" spans="1:1">
      <c r="A119" s="1177">
        <f>IF('Перечень тарифов'!$G$21="",1,0)</f>
        <v>0</v>
      </c>
    </row>
    <row r="120" spans="1:1">
      <c r="A120" s="1177">
        <f>IF('Перечень тарифов'!$K$21="",1,0)</f>
        <v>0</v>
      </c>
    </row>
    <row r="121" spans="1:1">
      <c r="A121" s="1177">
        <f>IF('Перечень тарифов'!$O$21="",1,0)</f>
        <v>0</v>
      </c>
    </row>
    <row r="122" spans="1:1">
      <c r="A122" s="1177">
        <f>IF('Перечень тарифов'!$S$21="",1,0)</f>
        <v>0</v>
      </c>
    </row>
    <row r="123" spans="1:1">
      <c r="A123" s="1177">
        <f>IF('Форма 4.10.2 | Т-ТЭ | &gt;=25МВт'!$O$24="",1,0)</f>
        <v>0</v>
      </c>
    </row>
    <row r="124" spans="1:1">
      <c r="A124" s="1177">
        <f>IF('Форма 4.10.2 | Т-ТЭ | &gt;=25МВт'!$Y$24="",1,0)</f>
        <v>0</v>
      </c>
    </row>
    <row r="125" spans="1:1">
      <c r="A125" s="1177">
        <f>IF('Форма 4.10.2 | Т-ТЭ | &gt;=25МВт'!$AA$24="",1,0)</f>
        <v>0</v>
      </c>
    </row>
    <row r="126" spans="1:1">
      <c r="A126" s="1177">
        <f>IF('Форма 4.10.2 | Т-ТЭ | &gt;=25МВт'!$V$24="",1,0)</f>
        <v>0</v>
      </c>
    </row>
    <row r="127" spans="1:1">
      <c r="A127" s="1177">
        <f>IF('Форма 4.10.2 | Т-ТЭ | &gt;=25МВт'!$Z$24="",1,0)</f>
        <v>0</v>
      </c>
    </row>
    <row r="128" spans="1:1">
      <c r="A128" s="1177">
        <f>IF('Форма 4.10.2 | Т-ТЭ | &gt;=25МВт'!$AB$24="",1,0)</f>
        <v>0</v>
      </c>
    </row>
    <row r="129" spans="1:1">
      <c r="A129" s="1177">
        <f>IF('Форма 4.10.2 | Т-ТЭ | &gt;=25МВт'!$AF$24="",1,0)</f>
        <v>0</v>
      </c>
    </row>
    <row r="130" spans="1:1">
      <c r="A130" s="1177">
        <f>IF('Форма 4.10.2 | Т-ТЭ | &gt;=25МВт'!$AH$24="",1,0)</f>
        <v>0</v>
      </c>
    </row>
    <row r="131" spans="1:1">
      <c r="A131" s="1177">
        <f>IF('Форма 4.10.2 | Т-ТЭ | &gt;=25МВт'!$AC$24="",1,0)</f>
        <v>0</v>
      </c>
    </row>
    <row r="132" spans="1:1">
      <c r="A132" s="1177">
        <f>IF('Форма 4.10.2 | Т-ТЭ | &gt;=25МВт'!$AG$24="",1,0)</f>
        <v>0</v>
      </c>
    </row>
    <row r="133" spans="1:1">
      <c r="A133" s="1177">
        <f>IF('Форма 4.10.2 | Т-ТЭ | &gt;=25МВт'!$AI$24="",1,0)</f>
        <v>0</v>
      </c>
    </row>
    <row r="134" spans="1:1">
      <c r="A134" s="1177">
        <f>IF('Форма 4.10.2 | Т-ТЭ | &gt;=25МВт'!$AM$24="",1,0)</f>
        <v>0</v>
      </c>
    </row>
    <row r="135" spans="1:1">
      <c r="A135" s="1177">
        <f>IF('Форма 4.10.2 | Т-ТЭ | &gt;=25МВт'!$AO$24="",1,0)</f>
        <v>0</v>
      </c>
    </row>
    <row r="136" spans="1:1">
      <c r="A136" s="1177">
        <f>IF('Форма 4.10.2 | Т-ТЭ | &gt;=25МВт'!$AJ$24="",1,0)</f>
        <v>0</v>
      </c>
    </row>
    <row r="137" spans="1:1">
      <c r="A137" s="1177">
        <f>IF('Форма 4.10.2 | Т-ТЭ | &gt;=25МВт'!$AN$24="",1,0)</f>
        <v>0</v>
      </c>
    </row>
    <row r="138" spans="1:1">
      <c r="A138" s="1177">
        <f>IF('Форма 4.10.2 | Т-ТЭ | &gt;=25МВт'!$AP$24="",1,0)</f>
        <v>0</v>
      </c>
    </row>
    <row r="139" spans="1:1">
      <c r="A139" s="1177">
        <f>IF('Форма 4.10.2 | Т-ТЭ | &gt;=25МВт'!$AT$24="",1,0)</f>
        <v>0</v>
      </c>
    </row>
    <row r="140" spans="1:1">
      <c r="A140" s="1177">
        <f>IF('Форма 4.10.2 | Т-ТЭ | &gt;=25МВт'!$AV$24="",1,0)</f>
        <v>0</v>
      </c>
    </row>
    <row r="141" spans="1:1">
      <c r="A141" s="1177">
        <f>IF('Форма 4.10.2 | Т-ТЭ | &gt;=25МВт'!$AQ$24="",1,0)</f>
        <v>0</v>
      </c>
    </row>
    <row r="142" spans="1:1">
      <c r="A142" s="1177">
        <f>IF('Форма 4.10.2 | Т-ТЭ | &gt;=25МВт'!$AU$24="",1,0)</f>
        <v>0</v>
      </c>
    </row>
    <row r="143" spans="1:1">
      <c r="A143" s="1177">
        <f>IF('Форма 4.10.2 | Т-ТЭ | &gt;=25МВт'!$AW$24="",1,0)</f>
        <v>0</v>
      </c>
    </row>
    <row r="144" spans="1:1">
      <c r="A144" s="1191">
        <f>IF('Форма 4.10.2 | Т-ТЭ | &gt;=25МВт'!$BA$24="",1,0)</f>
        <v>0</v>
      </c>
    </row>
    <row r="145" spans="1:1">
      <c r="A145" s="1191">
        <f>IF('Форма 4.10.2 | Т-ТЭ | &gt;=25МВт'!$BC$24="",1,0)</f>
        <v>0</v>
      </c>
    </row>
    <row r="146" spans="1:1">
      <c r="A146" s="1191">
        <f>IF('Форма 4.10.2 | Т-ТЭ | &gt;=25МВт'!$AX$24="",1,0)</f>
        <v>0</v>
      </c>
    </row>
    <row r="147" spans="1:1">
      <c r="A147" s="1191">
        <f>IF('Форма 4.10.2 | Т-ТЭ | &gt;=25МВт'!$BB$24="",1,0)</f>
        <v>0</v>
      </c>
    </row>
    <row r="148" spans="1:1">
      <c r="A148" s="1191">
        <f>IF('Форма 4.10.2 | Т-ТЭ | &gt;=25МВт'!$BD$24="",1,0)</f>
        <v>0</v>
      </c>
    </row>
    <row r="149" spans="1:1">
      <c r="A149" s="1191">
        <f>IF('Форма 4.10.2 | Т-ТЭ | &gt;=25МВт'!$BH$24="",1,0)</f>
        <v>0</v>
      </c>
    </row>
    <row r="150" spans="1:1">
      <c r="A150" s="1191">
        <f>IF('Форма 4.10.2 | Т-ТЭ | &gt;=25МВт'!$BJ$24="",1,0)</f>
        <v>0</v>
      </c>
    </row>
    <row r="151" spans="1:1">
      <c r="A151" s="1191">
        <f>IF('Форма 4.10.2 | Т-ТЭ | &gt;=25МВт'!$BE$24="",1,0)</f>
        <v>0</v>
      </c>
    </row>
    <row r="152" spans="1:1">
      <c r="A152" s="1191">
        <f>IF('Форма 4.10.2 | Т-ТЭ | &gt;=25МВт'!$BI$24="",1,0)</f>
        <v>0</v>
      </c>
    </row>
    <row r="153" spans="1:1">
      <c r="A153" s="1191">
        <f>IF('Форма 4.10.2 | Т-ТЭ | &gt;=25МВт'!$BK$24="",1,0)</f>
        <v>0</v>
      </c>
    </row>
    <row r="154" spans="1:1">
      <c r="A154" s="1191">
        <f>IF('Форма 4.10.2 | Т-ТЭ | &gt;=25МВт'!$BO$24="",1,0)</f>
        <v>0</v>
      </c>
    </row>
    <row r="155" spans="1:1">
      <c r="A155" s="1191">
        <f>IF('Форма 4.10.2 | Т-ТЭ | &gt;=25МВт'!$BQ$24="",1,0)</f>
        <v>0</v>
      </c>
    </row>
    <row r="156" spans="1:1">
      <c r="A156" s="1191">
        <f>IF('Форма 4.10.2 | Т-ТЭ | &gt;=25МВт'!$BL$24="",1,0)</f>
        <v>0</v>
      </c>
    </row>
    <row r="157" spans="1:1">
      <c r="A157" s="1191">
        <f>IF('Форма 4.10.2 | Т-ТЭ | &gt;=25МВт'!$BP$24="",1,0)</f>
        <v>0</v>
      </c>
    </row>
    <row r="158" spans="1:1">
      <c r="A158" s="1191">
        <f>IF('Форма 4.10.2 | Т-ТЭ | &gt;=25МВт'!$BR$24="",1,0)</f>
        <v>0</v>
      </c>
    </row>
    <row r="159" spans="1:1">
      <c r="A159" s="1191">
        <f>IF('Форма 4.10.2 | Т-ТЭ | &gt;=25МВт'!$BV$24="",1,0)</f>
        <v>0</v>
      </c>
    </row>
    <row r="160" spans="1:1">
      <c r="A160" s="1191">
        <f>IF('Форма 4.10.2 | Т-ТЭ | &gt;=25МВт'!$BX$24="",1,0)</f>
        <v>0</v>
      </c>
    </row>
    <row r="161" spans="1:1">
      <c r="A161" s="1191">
        <f>IF('Форма 4.10.2 | Т-ТЭ | &gt;=25МВт'!$BS$24="",1,0)</f>
        <v>0</v>
      </c>
    </row>
    <row r="162" spans="1:1">
      <c r="A162" s="1191">
        <f>IF('Форма 4.10.2 | Т-ТЭ | &gt;=25МВт'!$BW$24="",1,0)</f>
        <v>0</v>
      </c>
    </row>
    <row r="163" spans="1:1">
      <c r="A163" s="1191">
        <f>IF('Форма 4.10.2 | Т-ТЭ | &gt;=25МВт'!$BY$24="",1,0)</f>
        <v>0</v>
      </c>
    </row>
    <row r="164" spans="1:1">
      <c r="A164" s="1191">
        <f>IF('Форма 4.10.2 | Т-ТЭ | &gt;=25МВт'!$CC$24="",1,0)</f>
        <v>0</v>
      </c>
    </row>
    <row r="165" spans="1:1">
      <c r="A165" s="1191">
        <f>IF('Форма 4.10.2 | Т-ТЭ | &gt;=25МВт'!$CE$24="",1,0)</f>
        <v>0</v>
      </c>
    </row>
    <row r="166" spans="1:1">
      <c r="A166" s="1191">
        <f>IF('Форма 4.10.2 | Т-ТЭ | &gt;=25МВт'!$BZ$24="",1,0)</f>
        <v>0</v>
      </c>
    </row>
    <row r="167" spans="1:1">
      <c r="A167" s="1191">
        <f>IF('Форма 4.10.2 | Т-ТЭ | &gt;=25МВт'!$CD$24="",1,0)</f>
        <v>0</v>
      </c>
    </row>
    <row r="168" spans="1:1">
      <c r="A168" s="1191">
        <f>IF('Форма 4.10.2 | Т-ТЭ | &gt;=25МВт'!$CF$24="",1,0)</f>
        <v>0</v>
      </c>
    </row>
    <row r="169" spans="1:1">
      <c r="A169" s="1191">
        <f>IF('Форма 4.10.1'!$K$20="",1,0)</f>
        <v>0</v>
      </c>
    </row>
    <row r="170" spans="1:1">
      <c r="A170" s="1191">
        <f>IF('Форма 4.10.1'!$H$23="",1,0)</f>
        <v>0</v>
      </c>
    </row>
    <row r="171" spans="1:1">
      <c r="A171" s="1191">
        <f>IF('Форма 4.10.1'!$I$23="",1,0)</f>
        <v>0</v>
      </c>
    </row>
    <row r="172" spans="1:1">
      <c r="A172" s="1191">
        <f>IF('Форма 4.10.1'!$J$23="",1,0)</f>
        <v>0</v>
      </c>
    </row>
    <row r="173" spans="1:1">
      <c r="A173" s="1191">
        <f>IF('Форма 4.10.1'!$H$24="",1,0)</f>
        <v>0</v>
      </c>
    </row>
    <row r="174" spans="1:1">
      <c r="A174" s="1191">
        <f>IF('Форма 4.10.1'!$I$24="",1,0)</f>
        <v>0</v>
      </c>
    </row>
    <row r="175" spans="1:1">
      <c r="A175" s="1191">
        <f>IF('Форма 4.10.1'!$J$24="",1,0)</f>
        <v>0</v>
      </c>
    </row>
    <row r="176" spans="1:1">
      <c r="A176" s="1191">
        <f>IF('Форма 4.10.1'!$H$25="",1,0)</f>
        <v>0</v>
      </c>
    </row>
    <row r="177" spans="1:1">
      <c r="A177" s="1191">
        <f>IF('Форма 4.10.1'!$I$25="",1,0)</f>
        <v>0</v>
      </c>
    </row>
    <row r="178" spans="1:1">
      <c r="A178" s="1191">
        <f>IF('Форма 4.10.1'!$J$25="",1,0)</f>
        <v>0</v>
      </c>
    </row>
    <row r="179" spans="1:1">
      <c r="A179" s="1191">
        <f>IF('Форма 4.10.1'!$H$26="",1,0)</f>
        <v>0</v>
      </c>
    </row>
    <row r="180" spans="1:1">
      <c r="A180" s="1191">
        <f>IF('Форма 4.10.1'!$I$26="",1,0)</f>
        <v>0</v>
      </c>
    </row>
    <row r="181" spans="1:1">
      <c r="A181" s="1191">
        <f>IF('Форма 4.10.1'!$J$26="",1,0)</f>
        <v>0</v>
      </c>
    </row>
    <row r="182" spans="1:1">
      <c r="A182" s="1191">
        <f>IF('Форма 4.10.1'!$H$30="",1,0)</f>
        <v>0</v>
      </c>
    </row>
    <row r="183" spans="1:1">
      <c r="A183" s="1191">
        <f>IF('Форма 4.10.1'!$I$30="",1,0)</f>
        <v>0</v>
      </c>
    </row>
    <row r="184" spans="1:1">
      <c r="A184" s="1191">
        <f>IF('Форма 4.10.1'!$J$30="",1,0)</f>
        <v>0</v>
      </c>
    </row>
    <row r="185" spans="1:1">
      <c r="A185" s="1191">
        <f>IF('Форма 4.10.1'!$H$31="",1,0)</f>
        <v>0</v>
      </c>
    </row>
    <row r="186" spans="1:1">
      <c r="A186" s="1191">
        <f>IF('Форма 4.10.1'!$I$31="",1,0)</f>
        <v>0</v>
      </c>
    </row>
    <row r="187" spans="1:1">
      <c r="A187" s="1191">
        <f>IF('Форма 4.10.1'!$J$31="",1,0)</f>
        <v>0</v>
      </c>
    </row>
    <row r="188" spans="1:1">
      <c r="A188" s="1191">
        <f>IF('Форма 4.10.1'!$H$32="",1,0)</f>
        <v>0</v>
      </c>
    </row>
    <row r="189" spans="1:1">
      <c r="A189" s="1191">
        <f>IF('Форма 4.10.1'!$I$32="",1,0)</f>
        <v>0</v>
      </c>
    </row>
    <row r="190" spans="1:1">
      <c r="A190" s="1191">
        <f>IF('Форма 4.10.1'!$J$32="",1,0)</f>
        <v>0</v>
      </c>
    </row>
    <row r="191" spans="1:1">
      <c r="A191" s="1191">
        <f>IF('Форма 4.10.1'!$H$33="",1,0)</f>
        <v>0</v>
      </c>
    </row>
    <row r="192" spans="1:1">
      <c r="A192" s="1191">
        <f>IF('Форма 4.10.1'!$I$33="",1,0)</f>
        <v>0</v>
      </c>
    </row>
    <row r="193" spans="1:1">
      <c r="A193" s="1191">
        <f>IF('Форма 4.10.1'!$J$33="",1,0)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55"/>
  <cols>
    <col min="1" max="16384" width="9.140625" style="1197"/>
  </cols>
  <sheetData>
    <row r="1" spans="1:3">
      <c r="A1" s="1197" t="s">
        <v>484</v>
      </c>
      <c r="B1" s="1197" t="s">
        <v>485</v>
      </c>
      <c r="C1" s="1197" t="s">
        <v>63</v>
      </c>
    </row>
    <row r="2" spans="1:3">
      <c r="A2" s="1197">
        <v>4189678</v>
      </c>
      <c r="B2" s="1197" t="s">
        <v>927</v>
      </c>
      <c r="C2" s="1197" t="s">
        <v>928</v>
      </c>
    </row>
    <row r="3" spans="1:3">
      <c r="A3" s="1197">
        <v>4190415</v>
      </c>
      <c r="B3" s="1197" t="s">
        <v>929</v>
      </c>
      <c r="C3" s="1197" t="s">
        <v>928</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55"/>
  <cols>
    <col min="1" max="1" width="9.140625" style="247"/>
    <col min="2" max="2" width="66" style="247" customWidth="1"/>
    <col min="3" max="16384" width="9.140625" style="247"/>
  </cols>
  <sheetData>
    <row r="3" spans="2:2">
      <c r="B3" s="326" t="s">
        <v>1502</v>
      </c>
    </row>
    <row r="4" spans="2:2">
      <c r="B4" s="326" t="s">
        <v>488</v>
      </c>
    </row>
    <row r="5" spans="2:2">
      <c r="B5" s="326" t="s">
        <v>489</v>
      </c>
    </row>
    <row r="6" spans="2:2">
      <c r="B6" s="326" t="s">
        <v>490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5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55"/>
  <cols>
    <col min="1" max="1" width="9.140625" style="275"/>
    <col min="2" max="16384" width="9.140625" style="181"/>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4.3"/>
  <cols>
    <col min="1" max="1" width="38.42578125" style="216" customWidth="1"/>
    <col min="2" max="16384" width="9.140625" style="216"/>
  </cols>
  <sheetData>
    <row r="1" spans="1:5">
      <c r="A1" s="217" t="s">
        <v>385</v>
      </c>
      <c r="B1" s="217" t="s">
        <v>386</v>
      </c>
      <c r="C1" s="217"/>
      <c r="D1" s="217"/>
      <c r="E1" s="217"/>
    </row>
    <row r="2" spans="1:5">
      <c r="A2" s="217"/>
      <c r="B2" s="217"/>
      <c r="C2" s="217"/>
      <c r="D2" s="217"/>
      <c r="E2" s="217"/>
    </row>
    <row r="3" spans="1:5">
      <c r="A3" s="217"/>
      <c r="B3" s="217"/>
      <c r="C3" s="217"/>
      <c r="D3" s="217"/>
      <c r="E3" s="217"/>
    </row>
    <row r="4" spans="1:5">
      <c r="A4" s="217"/>
      <c r="B4" s="217"/>
      <c r="C4" s="217"/>
      <c r="D4" s="217"/>
      <c r="E4" s="217"/>
    </row>
    <row r="5" spans="1:5">
      <c r="A5" s="217"/>
      <c r="B5" s="217"/>
      <c r="C5" s="217"/>
      <c r="D5" s="217"/>
      <c r="E5" s="217"/>
    </row>
    <row r="6" spans="1:5">
      <c r="A6" s="217"/>
      <c r="B6" s="217"/>
      <c r="C6" s="217"/>
      <c r="D6" s="217"/>
      <c r="E6" s="217"/>
    </row>
    <row r="7" spans="1:5">
      <c r="A7" s="217"/>
      <c r="B7" s="217"/>
      <c r="C7" s="217"/>
      <c r="D7" s="217"/>
      <c r="E7" s="217"/>
    </row>
    <row r="8" spans="1:5">
      <c r="A8" s="217"/>
      <c r="B8" s="217"/>
      <c r="C8" s="217"/>
      <c r="D8" s="217"/>
      <c r="E8" s="217"/>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55"/>
  <cols>
    <col min="1" max="1" width="9.140625" style="1197"/>
    <col min="2" max="2" width="65.28515625" style="1197" customWidth="1"/>
    <col min="3" max="3" width="41" style="1197" customWidth="1"/>
    <col min="4" max="16384" width="9.140625" style="1197"/>
  </cols>
  <sheetData>
    <row r="1" spans="1:2">
      <c r="A1" s="1197" t="s">
        <v>323</v>
      </c>
      <c r="B1" s="1197" t="s">
        <v>324</v>
      </c>
    </row>
    <row r="2" spans="1:2">
      <c r="A2" s="1197">
        <v>4213775</v>
      </c>
      <c r="B2" s="1197" t="s">
        <v>576</v>
      </c>
    </row>
    <row r="3" spans="1:2">
      <c r="A3" s="1197">
        <v>4213784</v>
      </c>
      <c r="B3" s="1197" t="s">
        <v>669</v>
      </c>
    </row>
    <row r="4" spans="1:2">
      <c r="A4" s="1197">
        <v>4213781</v>
      </c>
      <c r="B4" s="1197" t="s">
        <v>668</v>
      </c>
    </row>
    <row r="5" spans="1:2">
      <c r="A5" s="1197">
        <v>4213776</v>
      </c>
      <c r="B5" s="1197" t="s">
        <v>577</v>
      </c>
    </row>
    <row r="6" spans="1:2">
      <c r="A6" s="1197">
        <v>4213777</v>
      </c>
      <c r="B6" s="1197" t="s">
        <v>578</v>
      </c>
    </row>
    <row r="7" spans="1:2">
      <c r="A7" s="1197">
        <v>4213778</v>
      </c>
      <c r="B7" s="1197" t="s">
        <v>579</v>
      </c>
    </row>
    <row r="8" spans="1:2">
      <c r="A8" s="1197">
        <v>4213780</v>
      </c>
      <c r="B8" s="1197" t="s">
        <v>580</v>
      </c>
    </row>
    <row r="9" spans="1:2">
      <c r="A9" s="1197">
        <v>4213779</v>
      </c>
      <c r="B9" s="1197" t="s">
        <v>583</v>
      </c>
    </row>
    <row r="10" spans="1:2">
      <c r="A10" s="1197">
        <v>4213783</v>
      </c>
      <c r="B10" s="1197" t="s">
        <v>582</v>
      </c>
    </row>
    <row r="11" spans="1:2">
      <c r="A11" s="1197">
        <v>4213782</v>
      </c>
      <c r="B11" s="1197" t="s">
        <v>581</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55"/>
  <cols>
    <col min="1" max="1" width="9.140625" style="1197"/>
    <col min="2" max="2" width="65.28515625" style="1197" customWidth="1"/>
    <col min="3" max="3" width="41" style="1197" customWidth="1"/>
    <col min="4" max="16384" width="9.140625" style="1197"/>
  </cols>
  <sheetData>
    <row r="1" spans="1:2">
      <c r="A1" s="1197" t="s">
        <v>323</v>
      </c>
      <c r="B1" s="1197" t="s">
        <v>325</v>
      </c>
    </row>
    <row r="2" spans="1:2">
      <c r="A2" s="1197">
        <v>4190064</v>
      </c>
      <c r="B2" s="1197" t="s">
        <v>917</v>
      </c>
    </row>
    <row r="3" spans="1:2">
      <c r="A3" s="1197">
        <v>4190065</v>
      </c>
      <c r="B3" s="1197" t="s">
        <v>918</v>
      </c>
    </row>
    <row r="4" spans="1:2">
      <c r="A4" s="1197">
        <v>4190066</v>
      </c>
      <c r="B4" s="1197" t="s">
        <v>919</v>
      </c>
    </row>
    <row r="5" spans="1:2">
      <c r="A5" s="1197">
        <v>4190067</v>
      </c>
      <c r="B5" s="1197" t="s">
        <v>920</v>
      </c>
    </row>
    <row r="6" spans="1:2">
      <c r="A6" s="1197">
        <v>4190068</v>
      </c>
      <c r="B6" s="1197" t="s">
        <v>921</v>
      </c>
    </row>
    <row r="7" spans="1:2">
      <c r="A7" s="1197">
        <v>4190069</v>
      </c>
      <c r="B7" s="1197" t="s">
        <v>922</v>
      </c>
    </row>
    <row r="8" spans="1:2">
      <c r="A8" s="1197">
        <v>4190070</v>
      </c>
      <c r="B8" s="1197" t="s">
        <v>923</v>
      </c>
    </row>
    <row r="9" spans="1:2">
      <c r="A9" s="1197">
        <v>4190071</v>
      </c>
      <c r="B9" s="1197" t="s">
        <v>924</v>
      </c>
    </row>
    <row r="10" spans="1:2">
      <c r="A10" s="1197">
        <v>4190072</v>
      </c>
      <c r="B10" s="1197" t="s">
        <v>925</v>
      </c>
    </row>
    <row r="11" spans="1:2">
      <c r="A11" s="1197">
        <v>4190073</v>
      </c>
      <c r="B11" s="1197" t="s">
        <v>926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G47" sqref="G47"/>
    </sheetView>
  </sheetViews>
  <sheetFormatPr defaultRowHeight="13.6"/>
  <cols>
    <col min="1" max="1" width="9.140625" style="116" hidden="1" customWidth="1"/>
    <col min="2" max="2" width="9.140625" style="35" hidden="1" customWidth="1"/>
    <col min="3" max="3" width="3.7109375" style="220"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0" hidden="1" customWidth="1"/>
    <col min="14" max="16" width="9.140625" style="200" hidden="1" customWidth="1"/>
    <col min="17" max="17" width="25.7109375" style="332" hidden="1" customWidth="1"/>
    <col min="18" max="18" width="14.42578125" style="200" hidden="1" customWidth="1"/>
    <col min="19" max="22" width="9.140625" style="329"/>
    <col min="23" max="16384" width="9.140625" style="35"/>
  </cols>
  <sheetData>
    <row r="1" spans="1:256" s="190" customFormat="1" ht="16.5" hidden="1" customHeight="1">
      <c r="C1" s="324"/>
      <c r="H1" s="324"/>
      <c r="I1" s="324"/>
      <c r="J1" s="324"/>
      <c r="K1" s="324" t="s">
        <v>487</v>
      </c>
      <c r="L1" s="333" t="s">
        <v>394</v>
      </c>
      <c r="M1" s="368" t="s">
        <v>486</v>
      </c>
      <c r="N1" s="368"/>
      <c r="O1" s="368"/>
      <c r="P1" s="368"/>
      <c r="Q1" s="369"/>
      <c r="R1" s="368"/>
      <c r="S1" s="368"/>
      <c r="T1" s="368"/>
      <c r="U1" s="368"/>
      <c r="V1" s="368"/>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M1" s="333"/>
      <c r="BN1" s="333"/>
      <c r="BO1" s="333"/>
      <c r="BP1" s="333"/>
      <c r="BQ1" s="333"/>
      <c r="BR1" s="333"/>
      <c r="BS1" s="333"/>
      <c r="BT1" s="333"/>
      <c r="BU1" s="333"/>
      <c r="BV1" s="333"/>
      <c r="BW1" s="333"/>
      <c r="BX1" s="333"/>
      <c r="BY1" s="333"/>
      <c r="BZ1" s="333"/>
      <c r="CA1" s="333"/>
      <c r="CB1" s="333"/>
      <c r="CC1" s="333"/>
      <c r="CD1" s="333"/>
      <c r="CE1" s="333"/>
      <c r="CF1" s="333"/>
      <c r="CG1" s="333"/>
      <c r="CH1" s="333"/>
      <c r="CI1" s="333"/>
      <c r="CJ1" s="333"/>
      <c r="CK1" s="333"/>
      <c r="CL1" s="333"/>
      <c r="CM1" s="333"/>
      <c r="CN1" s="333"/>
      <c r="CO1" s="333"/>
      <c r="CP1" s="333"/>
      <c r="CQ1" s="333"/>
      <c r="CR1" s="333"/>
      <c r="CS1" s="333"/>
      <c r="CT1" s="333"/>
      <c r="CU1" s="333"/>
      <c r="CV1" s="333"/>
      <c r="CW1" s="333"/>
      <c r="CX1" s="333"/>
      <c r="CY1" s="333"/>
      <c r="CZ1" s="333"/>
      <c r="DA1" s="333"/>
      <c r="DB1" s="333"/>
      <c r="DC1" s="333"/>
      <c r="DD1" s="333"/>
      <c r="DE1" s="333"/>
      <c r="DF1" s="333"/>
      <c r="DG1" s="333"/>
      <c r="DH1" s="333"/>
      <c r="DI1" s="333"/>
      <c r="DJ1" s="333"/>
      <c r="DK1" s="333"/>
      <c r="DL1" s="333"/>
      <c r="DM1" s="333"/>
      <c r="DN1" s="333"/>
      <c r="DO1" s="333"/>
      <c r="DP1" s="333"/>
      <c r="DQ1" s="333"/>
      <c r="DR1" s="333"/>
      <c r="DS1" s="333"/>
      <c r="DT1" s="333"/>
      <c r="DU1" s="333"/>
      <c r="DV1" s="333"/>
      <c r="DW1" s="333"/>
      <c r="DX1" s="333"/>
      <c r="DY1" s="333"/>
      <c r="DZ1" s="333"/>
      <c r="EA1" s="333"/>
      <c r="EB1" s="333"/>
      <c r="EC1" s="333"/>
      <c r="ED1" s="333"/>
      <c r="EE1" s="333"/>
      <c r="EF1" s="333"/>
      <c r="EG1" s="333"/>
      <c r="EH1" s="333"/>
      <c r="EI1" s="333"/>
      <c r="EJ1" s="333"/>
      <c r="EK1" s="333"/>
      <c r="EL1" s="333"/>
      <c r="EM1" s="333"/>
      <c r="EN1" s="333"/>
      <c r="EO1" s="333"/>
      <c r="EP1" s="333"/>
      <c r="EQ1" s="333"/>
      <c r="ER1" s="333"/>
      <c r="ES1" s="333"/>
      <c r="ET1" s="333"/>
      <c r="EU1" s="333"/>
      <c r="EV1" s="333"/>
      <c r="EW1" s="333"/>
      <c r="EX1" s="333"/>
      <c r="EY1" s="333"/>
      <c r="EZ1" s="333"/>
      <c r="FA1" s="333"/>
      <c r="FB1" s="333"/>
      <c r="FC1" s="333"/>
      <c r="FD1" s="333"/>
      <c r="FE1" s="333"/>
      <c r="FF1" s="333"/>
      <c r="FG1" s="333"/>
      <c r="FH1" s="333"/>
      <c r="FI1" s="333"/>
      <c r="FJ1" s="333"/>
      <c r="FK1" s="333"/>
      <c r="FL1" s="333"/>
      <c r="FM1" s="333"/>
      <c r="FN1" s="333"/>
      <c r="FO1" s="333"/>
      <c r="FP1" s="333"/>
      <c r="FQ1" s="333"/>
      <c r="FR1" s="333"/>
      <c r="FS1" s="333"/>
      <c r="FT1" s="333"/>
      <c r="FU1" s="333"/>
      <c r="FV1" s="333"/>
      <c r="FW1" s="333"/>
      <c r="FX1" s="333"/>
      <c r="FY1" s="333"/>
      <c r="FZ1" s="333"/>
      <c r="GA1" s="333"/>
      <c r="GB1" s="333"/>
      <c r="GC1" s="333"/>
      <c r="GD1" s="333"/>
      <c r="GE1" s="333"/>
      <c r="GF1" s="333"/>
      <c r="GG1" s="333"/>
      <c r="GH1" s="333"/>
      <c r="GI1" s="333"/>
      <c r="GJ1" s="333"/>
      <c r="GK1" s="333"/>
      <c r="GL1" s="333"/>
      <c r="GM1" s="333"/>
      <c r="GN1" s="333"/>
      <c r="GO1" s="333"/>
      <c r="GP1" s="333"/>
      <c r="GQ1" s="333"/>
      <c r="GR1" s="333"/>
      <c r="GS1" s="333"/>
      <c r="GT1" s="333"/>
      <c r="GU1" s="333"/>
      <c r="GV1" s="333"/>
      <c r="GW1" s="333"/>
      <c r="GX1" s="333"/>
      <c r="GY1" s="333"/>
      <c r="GZ1" s="333"/>
      <c r="HA1" s="333"/>
      <c r="HB1" s="333"/>
      <c r="HC1" s="333"/>
      <c r="HD1" s="333"/>
      <c r="HE1" s="333"/>
      <c r="HF1" s="333"/>
      <c r="HG1" s="333"/>
      <c r="HH1" s="333"/>
      <c r="HI1" s="333"/>
      <c r="HJ1" s="333"/>
      <c r="HK1" s="333"/>
      <c r="HL1" s="333"/>
      <c r="HM1" s="333"/>
      <c r="HN1" s="333"/>
      <c r="HO1" s="333"/>
      <c r="HP1" s="333"/>
      <c r="HQ1" s="333"/>
      <c r="HR1" s="333"/>
      <c r="HS1" s="333"/>
      <c r="HT1" s="333"/>
      <c r="HU1" s="333"/>
      <c r="HV1" s="333"/>
      <c r="HW1" s="333"/>
      <c r="HX1" s="333"/>
      <c r="HY1" s="333"/>
      <c r="HZ1" s="333"/>
      <c r="IA1" s="333"/>
      <c r="IB1" s="333"/>
      <c r="IC1" s="333"/>
      <c r="ID1" s="333"/>
      <c r="IE1" s="333"/>
      <c r="IF1" s="333"/>
      <c r="IG1" s="333"/>
      <c r="IH1" s="333"/>
      <c r="II1" s="333"/>
      <c r="IJ1" s="333"/>
      <c r="IK1" s="333"/>
      <c r="IL1" s="333"/>
      <c r="IM1" s="333"/>
      <c r="IN1" s="333"/>
      <c r="IO1" s="333"/>
      <c r="IP1" s="333"/>
      <c r="IQ1" s="333"/>
      <c r="IR1" s="333"/>
      <c r="IS1" s="333"/>
      <c r="IT1" s="333"/>
      <c r="IU1" s="333"/>
      <c r="IV1" s="333"/>
    </row>
    <row r="2" spans="1:256" s="337" customFormat="1" ht="16.5" hidden="1" customHeight="1">
      <c r="A2" s="334"/>
      <c r="B2" s="334"/>
      <c r="C2" s="335"/>
      <c r="D2" s="334"/>
      <c r="E2" s="334"/>
      <c r="F2" s="334"/>
      <c r="G2" s="334"/>
      <c r="H2" s="334"/>
      <c r="I2" s="334"/>
      <c r="J2" s="334"/>
      <c r="K2" s="334"/>
      <c r="L2" s="334"/>
      <c r="M2" s="368"/>
      <c r="N2" s="368"/>
      <c r="O2" s="368"/>
      <c r="P2" s="368"/>
      <c r="Q2" s="369"/>
      <c r="R2" s="368"/>
      <c r="S2" s="336"/>
      <c r="T2" s="336"/>
      <c r="U2" s="336"/>
      <c r="V2" s="336"/>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335"/>
      <c r="CA2" s="335"/>
      <c r="CB2" s="335"/>
      <c r="CC2" s="335"/>
      <c r="CD2" s="335"/>
      <c r="CE2" s="335"/>
      <c r="CF2" s="335"/>
      <c r="CG2" s="335"/>
      <c r="CH2" s="335"/>
      <c r="CI2" s="335"/>
      <c r="CJ2" s="335"/>
      <c r="CK2" s="335"/>
      <c r="CL2" s="335"/>
      <c r="CM2" s="335"/>
      <c r="CN2" s="335"/>
      <c r="CO2" s="335"/>
      <c r="CP2" s="335"/>
      <c r="CQ2" s="335"/>
      <c r="CR2" s="335"/>
      <c r="CS2" s="335"/>
      <c r="CT2" s="335"/>
      <c r="CU2" s="335"/>
      <c r="CV2" s="335"/>
      <c r="CW2" s="335"/>
      <c r="CX2" s="335"/>
      <c r="CY2" s="335"/>
      <c r="CZ2" s="335"/>
      <c r="DA2" s="335"/>
      <c r="DB2" s="335"/>
      <c r="DC2" s="335"/>
      <c r="DD2" s="335"/>
      <c r="DE2" s="335"/>
      <c r="DF2" s="335"/>
      <c r="DG2" s="335"/>
      <c r="DH2" s="335"/>
      <c r="DI2" s="335"/>
      <c r="DJ2" s="335"/>
      <c r="DK2" s="335"/>
      <c r="DL2" s="335"/>
      <c r="DM2" s="335"/>
      <c r="DN2" s="335"/>
      <c r="DO2" s="335"/>
      <c r="DP2" s="335"/>
      <c r="DQ2" s="335"/>
      <c r="DR2" s="335"/>
      <c r="DS2" s="335"/>
      <c r="DT2" s="335"/>
      <c r="DU2" s="335"/>
      <c r="DV2" s="335"/>
      <c r="DW2" s="335"/>
      <c r="DX2" s="335"/>
      <c r="DY2" s="335"/>
      <c r="DZ2" s="335"/>
      <c r="EA2" s="335"/>
      <c r="EB2" s="335"/>
      <c r="EC2" s="335"/>
      <c r="ED2" s="335"/>
      <c r="EE2" s="335"/>
      <c r="EF2" s="335"/>
      <c r="EG2" s="335"/>
      <c r="EH2" s="335"/>
      <c r="EI2" s="335"/>
      <c r="EJ2" s="335"/>
      <c r="EK2" s="335"/>
      <c r="EL2" s="335"/>
      <c r="EM2" s="335"/>
      <c r="EN2" s="335"/>
      <c r="EO2" s="335"/>
      <c r="EP2" s="335"/>
      <c r="EQ2" s="335"/>
      <c r="ER2" s="335"/>
      <c r="ES2" s="335"/>
      <c r="ET2" s="335"/>
    </row>
    <row r="3" spans="1:256" s="117" customFormat="1" ht="3.1" customHeight="1">
      <c r="A3" s="116"/>
      <c r="B3" s="35"/>
      <c r="C3" s="218"/>
      <c r="D3" s="93"/>
      <c r="E3" s="93"/>
      <c r="F3" s="93"/>
      <c r="G3" s="93"/>
      <c r="H3" s="93"/>
      <c r="I3" s="93"/>
      <c r="J3" s="93"/>
      <c r="K3" s="93"/>
      <c r="L3" s="221"/>
      <c r="M3" s="200"/>
      <c r="N3" s="200"/>
      <c r="O3" s="200"/>
      <c r="P3" s="200"/>
      <c r="Q3" s="332"/>
      <c r="R3" s="200"/>
      <c r="S3" s="329"/>
      <c r="T3" s="329"/>
      <c r="U3" s="329"/>
      <c r="V3" s="329"/>
    </row>
    <row r="4" spans="1:256" s="117" customFormat="1" ht="23.1">
      <c r="A4" s="116"/>
      <c r="B4" s="35"/>
      <c r="C4" s="218"/>
      <c r="D4" s="1227" t="s">
        <v>390</v>
      </c>
      <c r="E4" s="1228"/>
      <c r="F4" s="1228"/>
      <c r="G4" s="1228"/>
      <c r="H4" s="1229"/>
      <c r="I4" s="402"/>
      <c r="M4" s="200"/>
      <c r="N4" s="200"/>
      <c r="O4" s="200"/>
      <c r="P4" s="200"/>
      <c r="Q4" s="332"/>
      <c r="R4" s="200"/>
      <c r="S4" s="329"/>
      <c r="T4" s="329"/>
      <c r="U4" s="329"/>
      <c r="V4" s="329"/>
    </row>
    <row r="5" spans="1:256" s="117" customFormat="1" ht="3.1" hidden="1" customHeight="1">
      <c r="A5" s="116"/>
      <c r="B5" s="35"/>
      <c r="C5" s="218"/>
      <c r="D5" s="93"/>
      <c r="E5" s="93"/>
      <c r="F5" s="93"/>
      <c r="G5" s="93"/>
      <c r="H5" s="222"/>
      <c r="I5" s="222"/>
      <c r="J5" s="222"/>
      <c r="K5" s="222"/>
      <c r="L5" s="223"/>
      <c r="M5" s="200"/>
      <c r="N5" s="200"/>
      <c r="O5" s="200"/>
      <c r="P5" s="200"/>
      <c r="Q5" s="332"/>
      <c r="R5" s="200"/>
      <c r="S5" s="329"/>
      <c r="T5" s="329"/>
      <c r="U5" s="329"/>
      <c r="V5" s="329"/>
    </row>
    <row r="6" spans="1:256" s="117" customFormat="1" ht="20.05" hidden="1" customHeight="1">
      <c r="A6" s="224"/>
      <c r="B6" s="224"/>
      <c r="C6" s="218"/>
      <c r="D6" s="1230"/>
      <c r="E6" s="1230"/>
      <c r="F6" s="1231" t="s">
        <v>80</v>
      </c>
      <c r="G6" s="1231"/>
      <c r="H6" s="222"/>
      <c r="I6" s="222"/>
      <c r="J6" s="225"/>
      <c r="K6" s="226"/>
      <c r="L6" s="226"/>
      <c r="M6" s="200"/>
      <c r="N6" s="200"/>
      <c r="O6" s="200"/>
      <c r="P6" s="200"/>
      <c r="Q6" s="332"/>
      <c r="R6" s="200"/>
      <c r="S6" s="329"/>
      <c r="T6" s="329"/>
      <c r="U6" s="329"/>
      <c r="V6" s="329"/>
    </row>
    <row r="7" spans="1:256" ht="3.1" customHeight="1"/>
    <row r="8" spans="1:256" s="117" customFormat="1">
      <c r="A8" s="116"/>
      <c r="B8" s="35"/>
      <c r="C8" s="218"/>
      <c r="D8" s="1232" t="s">
        <v>14</v>
      </c>
      <c r="E8" s="1232"/>
      <c r="F8" s="1232" t="s">
        <v>391</v>
      </c>
      <c r="G8" s="1232"/>
      <c r="H8" s="1232"/>
      <c r="I8" s="1233" t="s">
        <v>392</v>
      </c>
      <c r="J8" s="1233"/>
      <c r="K8" s="1233"/>
      <c r="L8" s="1233"/>
      <c r="M8" s="200"/>
      <c r="N8" s="200"/>
      <c r="O8" s="200"/>
      <c r="P8" s="200"/>
      <c r="Q8" s="332"/>
      <c r="R8" s="200"/>
      <c r="S8" s="329"/>
      <c r="T8" s="329"/>
      <c r="U8" s="329"/>
      <c r="V8" s="329"/>
    </row>
    <row r="9" spans="1:256" s="117" customFormat="1" ht="20.25" customHeight="1">
      <c r="A9" s="116"/>
      <c r="B9" s="35"/>
      <c r="C9" s="218"/>
      <c r="D9" s="228" t="s">
        <v>87</v>
      </c>
      <c r="E9" s="228" t="s">
        <v>393</v>
      </c>
      <c r="F9" s="1223" t="s">
        <v>87</v>
      </c>
      <c r="G9" s="1224"/>
      <c r="H9" s="229" t="s">
        <v>393</v>
      </c>
      <c r="I9" s="1225" t="s">
        <v>87</v>
      </c>
      <c r="J9" s="1225"/>
      <c r="K9" s="229" t="s">
        <v>393</v>
      </c>
      <c r="L9" s="229" t="s">
        <v>394</v>
      </c>
      <c r="M9" s="200"/>
      <c r="N9" s="200"/>
      <c r="O9" s="200"/>
      <c r="P9" s="200"/>
      <c r="Q9" s="332"/>
      <c r="R9" s="200"/>
      <c r="S9" s="329"/>
      <c r="T9" s="329"/>
      <c r="U9" s="329"/>
      <c r="V9" s="329"/>
    </row>
    <row r="10" spans="1:256" ht="12.1" customHeight="1">
      <c r="C10" s="237"/>
      <c r="D10" s="327" t="s">
        <v>88</v>
      </c>
      <c r="E10" s="327" t="s">
        <v>47</v>
      </c>
      <c r="F10" s="1226" t="s">
        <v>48</v>
      </c>
      <c r="G10" s="1226"/>
      <c r="H10" s="327" t="s">
        <v>49</v>
      </c>
      <c r="I10" s="1226" t="s">
        <v>64</v>
      </c>
      <c r="J10" s="1226"/>
      <c r="K10" s="327" t="s">
        <v>65</v>
      </c>
      <c r="L10" s="327" t="s">
        <v>177</v>
      </c>
      <c r="M10" s="251"/>
      <c r="N10" s="251"/>
      <c r="O10" s="251"/>
      <c r="P10" s="251"/>
      <c r="Q10" s="227"/>
      <c r="R10" s="251"/>
      <c r="S10" s="328"/>
      <c r="T10" s="328"/>
      <c r="U10" s="328"/>
      <c r="V10" s="328"/>
    </row>
    <row r="11" spans="1:256" s="117" customFormat="1" hidden="1">
      <c r="A11" s="35"/>
      <c r="B11" s="35"/>
      <c r="C11" s="218"/>
      <c r="D11" s="230">
        <v>0</v>
      </c>
      <c r="E11" s="231"/>
      <c r="F11" s="152"/>
      <c r="G11" s="152"/>
      <c r="H11" s="232"/>
      <c r="I11" s="233"/>
      <c r="J11" s="152"/>
      <c r="K11" s="232"/>
      <c r="L11" s="234"/>
      <c r="M11" s="372" t="s">
        <v>494</v>
      </c>
      <c r="N11" s="200"/>
      <c r="O11" s="200"/>
      <c r="P11" s="200" t="s">
        <v>492</v>
      </c>
      <c r="Q11" s="332" t="s">
        <v>493</v>
      </c>
      <c r="R11" s="200" t="s">
        <v>557</v>
      </c>
      <c r="S11" s="329"/>
      <c r="T11" s="329"/>
      <c r="U11" s="329"/>
      <c r="V11" s="329"/>
    </row>
    <row r="12" spans="1:256" s="253" customFormat="1" ht="1.05" customHeight="1">
      <c r="A12" s="83"/>
      <c r="B12" s="1088" t="s">
        <v>398</v>
      </c>
      <c r="C12" s="1236"/>
      <c r="D12" s="1232">
        <v>1</v>
      </c>
      <c r="E12" s="1237" t="s">
        <v>1502</v>
      </c>
      <c r="F12" s="1176"/>
      <c r="G12" s="1174">
        <v>0</v>
      </c>
      <c r="H12" s="330"/>
      <c r="I12" s="238"/>
      <c r="J12" s="367" t="s">
        <v>491</v>
      </c>
      <c r="K12" s="1083"/>
      <c r="L12" s="254"/>
      <c r="M12" s="1094">
        <f>mergeValue(H12)</f>
        <v>0</v>
      </c>
      <c r="N12" s="1093"/>
      <c r="O12" s="1093"/>
      <c r="P12" s="1094" t="str">
        <f>IF(ISERROR(MATCH(Q12,MODesc,0)),"n","y")</f>
        <v>n</v>
      </c>
      <c r="Q12" s="1093" t="s">
        <v>1502</v>
      </c>
      <c r="R12" s="1094" t="str">
        <f>K12&amp;"("&amp;L12&amp;")"</f>
        <v>()</v>
      </c>
      <c r="S12" s="1088"/>
      <c r="T12" s="1088"/>
      <c r="U12" s="236"/>
      <c r="V12" s="1088"/>
      <c r="W12" s="1088"/>
      <c r="X12" s="1088"/>
      <c r="Y12" s="252"/>
      <c r="Z12" s="252"/>
      <c r="AA12" s="559"/>
      <c r="AB12" s="559"/>
      <c r="AC12" s="559"/>
      <c r="AD12" s="559"/>
      <c r="AE12" s="559"/>
      <c r="AF12" s="559"/>
      <c r="AG12" s="559"/>
      <c r="AH12" s="559"/>
      <c r="AI12" s="559"/>
      <c r="AJ12" s="559"/>
      <c r="AK12" s="559"/>
      <c r="AL12" s="559"/>
      <c r="AM12" s="559"/>
      <c r="AN12" s="559"/>
      <c r="AO12" s="559"/>
      <c r="AP12" s="559"/>
      <c r="AQ12" s="559"/>
      <c r="AR12" s="559"/>
      <c r="AS12" s="559"/>
      <c r="AT12" s="559"/>
      <c r="AU12" s="559"/>
      <c r="AV12" s="559"/>
      <c r="AW12" s="559"/>
      <c r="AX12" s="559"/>
      <c r="AY12" s="559"/>
      <c r="AZ12" s="559"/>
      <c r="BA12" s="559"/>
      <c r="BB12" s="559"/>
      <c r="BC12" s="559"/>
      <c r="BD12" s="559"/>
      <c r="BE12" s="559"/>
      <c r="BF12" s="559"/>
      <c r="BG12" s="559"/>
      <c r="BH12" s="559"/>
      <c r="BI12" s="559"/>
      <c r="BJ12" s="559"/>
      <c r="BK12" s="559"/>
      <c r="BL12" s="559"/>
      <c r="BM12" s="559"/>
      <c r="BN12" s="559"/>
      <c r="BO12" s="559"/>
      <c r="BP12" s="559"/>
      <c r="BQ12" s="559"/>
      <c r="BR12" s="559"/>
      <c r="BS12" s="559"/>
      <c r="BT12" s="559"/>
      <c r="BU12" s="559"/>
      <c r="BV12" s="252"/>
      <c r="BW12" s="252"/>
      <c r="BX12" s="252"/>
      <c r="BY12" s="252"/>
      <c r="BZ12" s="252"/>
      <c r="CA12" s="252"/>
      <c r="CB12" s="252"/>
      <c r="CC12" s="252"/>
      <c r="CD12" s="252"/>
      <c r="CE12" s="252"/>
    </row>
    <row r="13" spans="1:256" s="253" customFormat="1" ht="1.05" customHeight="1">
      <c r="A13" s="83"/>
      <c r="B13" s="1088" t="s">
        <v>398</v>
      </c>
      <c r="C13" s="1236"/>
      <c r="D13" s="1232"/>
      <c r="E13" s="1238"/>
      <c r="F13" s="1239"/>
      <c r="G13" s="1232">
        <v>1</v>
      </c>
      <c r="H13" s="1234" t="s">
        <v>911</v>
      </c>
      <c r="I13" s="238"/>
      <c r="J13" s="367" t="s">
        <v>491</v>
      </c>
      <c r="K13" s="1083"/>
      <c r="L13" s="254"/>
      <c r="M13" s="1094" t="str">
        <f>mergeValue(H13)</f>
        <v>город Курган</v>
      </c>
      <c r="N13" s="1093"/>
      <c r="O13" s="1093"/>
      <c r="P13" s="1093"/>
      <c r="Q13" s="1093"/>
      <c r="R13" s="1094" t="str">
        <f>K13&amp;"("&amp;L13&amp;")"</f>
        <v>()</v>
      </c>
      <c r="S13" s="1088"/>
      <c r="T13" s="1088"/>
      <c r="U13" s="236"/>
      <c r="V13" s="1088"/>
      <c r="W13" s="1088"/>
      <c r="X13" s="1088"/>
      <c r="Y13" s="252"/>
      <c r="Z13" s="252"/>
      <c r="AA13" s="559"/>
      <c r="AB13" s="559"/>
      <c r="AC13" s="559"/>
      <c r="AD13" s="559"/>
      <c r="AE13" s="559"/>
      <c r="AF13" s="559"/>
      <c r="AG13" s="559"/>
      <c r="AH13" s="559"/>
      <c r="AI13" s="559"/>
      <c r="AJ13" s="559"/>
      <c r="AK13" s="559"/>
      <c r="AL13" s="559"/>
      <c r="AM13" s="559"/>
      <c r="AN13" s="559"/>
      <c r="AO13" s="559"/>
      <c r="AP13" s="559"/>
      <c r="AQ13" s="559"/>
      <c r="AR13" s="559"/>
      <c r="AS13" s="559"/>
      <c r="AT13" s="559"/>
      <c r="AU13" s="559"/>
      <c r="AV13" s="559"/>
      <c r="AW13" s="559"/>
      <c r="AX13" s="559"/>
      <c r="AY13" s="559"/>
      <c r="AZ13" s="559"/>
      <c r="BA13" s="559"/>
      <c r="BB13" s="559"/>
      <c r="BC13" s="559"/>
      <c r="BD13" s="559"/>
      <c r="BE13" s="559"/>
      <c r="BF13" s="559"/>
      <c r="BG13" s="559"/>
      <c r="BH13" s="559"/>
      <c r="BI13" s="559"/>
      <c r="BJ13" s="559"/>
      <c r="BK13" s="559"/>
      <c r="BL13" s="559"/>
      <c r="BM13" s="559"/>
      <c r="BN13" s="559"/>
      <c r="BO13" s="559"/>
      <c r="BP13" s="559"/>
      <c r="BQ13" s="559"/>
      <c r="BR13" s="559"/>
      <c r="BS13" s="559"/>
      <c r="BT13" s="559"/>
      <c r="BU13" s="559"/>
      <c r="BV13" s="252"/>
      <c r="BW13" s="252"/>
      <c r="BX13" s="252"/>
      <c r="BY13" s="252"/>
      <c r="BZ13" s="252"/>
      <c r="CA13" s="252"/>
      <c r="CB13" s="252"/>
      <c r="CC13" s="252"/>
      <c r="CD13" s="252"/>
      <c r="CE13" s="252"/>
    </row>
    <row r="14" spans="1:256" s="253" customFormat="1" ht="14.95" customHeight="1">
      <c r="A14" s="83"/>
      <c r="B14" s="1088" t="s">
        <v>398</v>
      </c>
      <c r="C14" s="1236"/>
      <c r="D14" s="1232"/>
      <c r="E14" s="1238"/>
      <c r="F14" s="1240"/>
      <c r="G14" s="1232"/>
      <c r="H14" s="1235"/>
      <c r="I14" s="1190"/>
      <c r="J14" s="1174">
        <v>1</v>
      </c>
      <c r="K14" s="1175" t="s">
        <v>911</v>
      </c>
      <c r="L14" s="235" t="s">
        <v>912</v>
      </c>
      <c r="M14" s="1094" t="str">
        <f>mergeValue(H14)</f>
        <v>город Курган</v>
      </c>
      <c r="N14" s="1093"/>
      <c r="O14" s="1093"/>
      <c r="P14" s="1093"/>
      <c r="Q14" s="1093"/>
      <c r="R14" s="1094" t="str">
        <f>K14&amp;" ("&amp;L14&amp;")"</f>
        <v>город Курган (37701000)</v>
      </c>
      <c r="S14" s="1088"/>
      <c r="T14" s="1088"/>
      <c r="U14" s="236"/>
      <c r="V14" s="1088"/>
      <c r="W14" s="1088"/>
      <c r="X14" s="1088"/>
      <c r="Y14" s="252"/>
      <c r="Z14" s="252"/>
      <c r="AA14" s="559"/>
      <c r="AB14" s="559"/>
      <c r="AC14" s="559"/>
      <c r="AD14" s="559"/>
      <c r="AE14" s="559"/>
      <c r="AF14" s="559"/>
      <c r="AG14" s="559"/>
      <c r="AH14" s="559"/>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252"/>
      <c r="BW14" s="252"/>
      <c r="BX14" s="252"/>
      <c r="BY14" s="252"/>
      <c r="BZ14" s="252"/>
      <c r="CA14" s="252"/>
      <c r="CB14" s="252"/>
      <c r="CC14" s="252"/>
      <c r="CD14" s="252"/>
      <c r="CE14" s="252"/>
    </row>
    <row r="15" spans="1:256" s="117" customFormat="1" ht="1.05" customHeight="1">
      <c r="A15" s="35"/>
      <c r="B15" s="35" t="s">
        <v>395</v>
      </c>
      <c r="C15" s="218"/>
      <c r="D15" s="238"/>
      <c r="E15" s="191"/>
      <c r="F15" s="240"/>
      <c r="G15" s="240"/>
      <c r="H15" s="240"/>
      <c r="I15" s="240"/>
      <c r="J15" s="240"/>
      <c r="K15" s="240"/>
      <c r="L15" s="241"/>
      <c r="M15" s="372"/>
      <c r="N15" s="200"/>
      <c r="O15" s="200"/>
      <c r="P15" s="200"/>
      <c r="Q15" s="332" t="s">
        <v>17</v>
      </c>
      <c r="R15" s="200"/>
      <c r="S15" s="329"/>
      <c r="T15" s="329"/>
      <c r="U15" s="329"/>
      <c r="V15" s="329"/>
    </row>
    <row r="16" spans="1:256" s="117" customFormat="1" ht="21.1" customHeight="1">
      <c r="A16" s="116"/>
      <c r="B16" s="35"/>
      <c r="C16" s="220"/>
      <c r="D16" s="242"/>
      <c r="E16" s="242"/>
      <c r="F16" s="242"/>
      <c r="G16" s="242"/>
      <c r="H16" s="242"/>
      <c r="I16" s="242"/>
      <c r="J16" s="242"/>
      <c r="K16" s="242"/>
      <c r="L16" s="242"/>
      <c r="M16" s="200"/>
      <c r="N16" s="200"/>
      <c r="O16" s="200"/>
      <c r="P16" s="200"/>
      <c r="Q16" s="332"/>
      <c r="R16" s="200"/>
      <c r="S16" s="329"/>
      <c r="T16" s="329"/>
      <c r="U16" s="329"/>
      <c r="V16" s="329"/>
    </row>
    <row r="17" spans="1:22" s="117" customFormat="1">
      <c r="A17" s="116"/>
      <c r="B17" s="35"/>
      <c r="C17" s="220"/>
      <c r="D17" s="35"/>
      <c r="E17" s="35"/>
      <c r="F17" s="35"/>
      <c r="G17" s="35"/>
      <c r="H17" s="35"/>
      <c r="I17" s="35"/>
      <c r="J17" s="35"/>
      <c r="K17" s="35"/>
      <c r="L17" s="35"/>
      <c r="M17" s="200"/>
      <c r="N17" s="200"/>
      <c r="O17" s="200"/>
      <c r="P17" s="200"/>
      <c r="Q17" s="332"/>
      <c r="R17" s="200"/>
      <c r="S17" s="329"/>
      <c r="T17" s="329"/>
      <c r="U17" s="329"/>
      <c r="V17" s="329"/>
    </row>
    <row r="18" spans="1:22" s="117" customFormat="1" ht="0.7" customHeight="1">
      <c r="A18" s="116"/>
      <c r="B18" s="35"/>
      <c r="C18" s="220"/>
      <c r="D18" s="35"/>
      <c r="E18" s="35"/>
      <c r="F18" s="35"/>
      <c r="G18" s="35"/>
      <c r="H18" s="35"/>
      <c r="I18" s="35"/>
      <c r="J18" s="35"/>
      <c r="K18" s="35"/>
      <c r="L18" s="35"/>
      <c r="M18" s="200"/>
      <c r="N18" s="200"/>
      <c r="O18" s="200"/>
      <c r="P18" s="200"/>
      <c r="Q18" s="332"/>
      <c r="R18" s="200"/>
      <c r="S18" s="329"/>
      <c r="T18" s="329"/>
      <c r="U18" s="329"/>
      <c r="V18" s="329"/>
    </row>
    <row r="19" spans="1:22" s="244" customFormat="1" ht="10.199999999999999">
      <c r="A19" s="243"/>
      <c r="C19" s="245"/>
      <c r="D19" s="246"/>
      <c r="E19" s="246"/>
      <c r="M19" s="200"/>
      <c r="N19" s="200"/>
      <c r="O19" s="200"/>
      <c r="P19" s="200"/>
      <c r="Q19" s="332"/>
      <c r="R19" s="200"/>
      <c r="S19" s="329"/>
      <c r="T19" s="329"/>
      <c r="U19" s="329"/>
      <c r="V19" s="329"/>
    </row>
    <row r="20" spans="1:22" s="244" customFormat="1" ht="10.199999999999999">
      <c r="A20" s="243"/>
      <c r="C20" s="245"/>
      <c r="D20" s="246"/>
      <c r="E20" s="246"/>
      <c r="M20" s="200"/>
      <c r="N20" s="200"/>
      <c r="O20" s="200"/>
      <c r="P20" s="200"/>
      <c r="Q20" s="332"/>
      <c r="R20" s="200"/>
      <c r="S20" s="329"/>
      <c r="T20" s="329"/>
      <c r="U20" s="329"/>
      <c r="V20" s="329"/>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9"/>
  <cols>
    <col min="1" max="16384" width="9.140625" style="174"/>
  </cols>
  <sheetData>
    <row r="1" spans="1:1">
      <c r="A1" s="50"/>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55"/>
  <cols>
    <col min="1" max="1" width="36.28515625" style="3" customWidth="1"/>
    <col min="2" max="2" width="21.140625" style="3" customWidth="1"/>
    <col min="3" max="16384" width="9.140625" style="2"/>
  </cols>
  <sheetData>
    <row r="1" spans="1:2">
      <c r="A1" s="4" t="s">
        <v>53</v>
      </c>
      <c r="B1" s="4" t="s">
        <v>54</v>
      </c>
    </row>
    <row r="2" spans="1:2">
      <c r="A2" t="s">
        <v>406</v>
      </c>
      <c r="B2" t="s">
        <v>72</v>
      </c>
    </row>
    <row r="3" spans="1:2">
      <c r="A3" t="s">
        <v>407</v>
      </c>
      <c r="B3" t="s">
        <v>379</v>
      </c>
    </row>
    <row r="4" spans="1:2">
      <c r="A4" t="s">
        <v>408</v>
      </c>
      <c r="B4" t="s">
        <v>55</v>
      </c>
    </row>
    <row r="5" spans="1:2">
      <c r="A5" t="s">
        <v>410</v>
      </c>
      <c r="B5" t="s">
        <v>747</v>
      </c>
    </row>
    <row r="6" spans="1:2">
      <c r="A6" t="s">
        <v>409</v>
      </c>
      <c r="B6" t="s">
        <v>748</v>
      </c>
    </row>
    <row r="7" spans="1:2">
      <c r="A7" t="s">
        <v>648</v>
      </c>
      <c r="B7" t="s">
        <v>549</v>
      </c>
    </row>
    <row r="8" spans="1:2">
      <c r="A8" t="s">
        <v>649</v>
      </c>
      <c r="B8" t="s">
        <v>462</v>
      </c>
    </row>
    <row r="9" spans="1:2">
      <c r="A9" t="s">
        <v>480</v>
      </c>
      <c r="B9" t="s">
        <v>418</v>
      </c>
    </row>
    <row r="10" spans="1:2">
      <c r="A10" t="s">
        <v>411</v>
      </c>
      <c r="B10" t="s">
        <v>419</v>
      </c>
    </row>
    <row r="11" spans="1:2">
      <c r="A11" t="s">
        <v>662</v>
      </c>
      <c r="B11" t="s">
        <v>420</v>
      </c>
    </row>
    <row r="12" spans="1:2">
      <c r="A12" t="s">
        <v>663</v>
      </c>
      <c r="B12" t="s">
        <v>463</v>
      </c>
    </row>
    <row r="13" spans="1:2">
      <c r="A13" t="s">
        <v>650</v>
      </c>
      <c r="B13" t="s">
        <v>421</v>
      </c>
    </row>
    <row r="14" spans="1:2">
      <c r="A14" t="s">
        <v>651</v>
      </c>
      <c r="B14" t="s">
        <v>422</v>
      </c>
    </row>
    <row r="15" spans="1:2">
      <c r="A15" t="s">
        <v>652</v>
      </c>
      <c r="B15" t="s">
        <v>423</v>
      </c>
    </row>
    <row r="16" spans="1:2">
      <c r="A16" t="s">
        <v>653</v>
      </c>
      <c r="B16" t="s">
        <v>328</v>
      </c>
    </row>
    <row r="17" spans="1:2">
      <c r="A17" t="s">
        <v>654</v>
      </c>
      <c r="B17" t="s">
        <v>57</v>
      </c>
    </row>
    <row r="18" spans="1:2">
      <c r="A18" t="s">
        <v>655</v>
      </c>
      <c r="B18" t="s">
        <v>380</v>
      </c>
    </row>
    <row r="19" spans="1:2">
      <c r="A19" t="s">
        <v>656</v>
      </c>
      <c r="B19" t="s">
        <v>432</v>
      </c>
    </row>
    <row r="20" spans="1:2">
      <c r="A20" t="s">
        <v>657</v>
      </c>
      <c r="B20" t="s">
        <v>244</v>
      </c>
    </row>
    <row r="21" spans="1:2">
      <c r="A21" t="s">
        <v>658</v>
      </c>
      <c r="B21" t="s">
        <v>70</v>
      </c>
    </row>
    <row r="22" spans="1:2">
      <c r="A22" t="s">
        <v>659</v>
      </c>
      <c r="B22" t="s">
        <v>59</v>
      </c>
    </row>
    <row r="23" spans="1:2">
      <c r="A23" t="s">
        <v>660</v>
      </c>
      <c r="B23" t="s">
        <v>71</v>
      </c>
    </row>
    <row r="24" spans="1:2">
      <c r="A24" t="s">
        <v>661</v>
      </c>
      <c r="B24" t="s">
        <v>424</v>
      </c>
    </row>
    <row r="25" spans="1:2">
      <c r="A25" t="s">
        <v>569</v>
      </c>
      <c r="B25" t="s">
        <v>69</v>
      </c>
    </row>
    <row r="26" spans="1:2">
      <c r="A26" t="s">
        <v>570</v>
      </c>
      <c r="B26" t="s">
        <v>58</v>
      </c>
    </row>
    <row r="27" spans="1:2">
      <c r="A27" t="s">
        <v>482</v>
      </c>
      <c r="B27" t="s">
        <v>60</v>
      </c>
    </row>
    <row r="28" spans="1:2">
      <c r="A28" t="s">
        <v>413</v>
      </c>
      <c r="B28" t="s">
        <v>378</v>
      </c>
    </row>
    <row r="29" spans="1:2">
      <c r="A29" t="s">
        <v>481</v>
      </c>
      <c r="B29" t="s">
        <v>12</v>
      </c>
    </row>
    <row r="30" spans="1:2">
      <c r="A30" t="s">
        <v>412</v>
      </c>
      <c r="B30" t="s">
        <v>78</v>
      </c>
    </row>
    <row r="31" spans="1:2">
      <c r="A31" t="s">
        <v>558</v>
      </c>
      <c r="B31" t="s">
        <v>13</v>
      </c>
    </row>
    <row r="32" spans="1:2">
      <c r="A32" t="s">
        <v>745</v>
      </c>
      <c r="B32" t="s">
        <v>550</v>
      </c>
    </row>
    <row r="33" spans="1:2">
      <c r="A33" t="s">
        <v>746</v>
      </c>
      <c r="B33" t="s">
        <v>425</v>
      </c>
    </row>
    <row r="34" spans="1:2">
      <c r="A34" t="s">
        <v>414</v>
      </c>
      <c r="B34" t="s">
        <v>174</v>
      </c>
    </row>
    <row r="35" spans="1:2">
      <c r="A35" t="s">
        <v>415</v>
      </c>
      <c r="B35" t="s">
        <v>483</v>
      </c>
    </row>
    <row r="36" spans="1:2">
      <c r="A36" t="s">
        <v>416</v>
      </c>
      <c r="B36" t="s">
        <v>464</v>
      </c>
    </row>
    <row r="37" spans="1:2">
      <c r="A37" t="s">
        <v>417</v>
      </c>
      <c r="B37" t="s">
        <v>329</v>
      </c>
    </row>
    <row r="38" spans="1:2">
      <c r="A38"/>
      <c r="B38" t="s">
        <v>273</v>
      </c>
    </row>
    <row r="39" spans="1:2">
      <c r="A39"/>
      <c r="B39" t="s">
        <v>327</v>
      </c>
    </row>
    <row r="40" spans="1:2">
      <c r="A40"/>
      <c r="B40" t="s">
        <v>193</v>
      </c>
    </row>
    <row r="41" spans="1:2">
      <c r="A41"/>
      <c r="B41" t="s">
        <v>175</v>
      </c>
    </row>
    <row r="42" spans="1:2">
      <c r="A42"/>
      <c r="B42" t="s">
        <v>172</v>
      </c>
    </row>
    <row r="43" spans="1:2">
      <c r="A43"/>
      <c r="B43" t="s">
        <v>215</v>
      </c>
    </row>
    <row r="44" spans="1:2">
      <c r="A44"/>
      <c r="B44" t="s">
        <v>173</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55"/>
  <sheetData>
    <row r="1" spans="1:1">
      <c r="A1" s="3"/>
    </row>
  </sheetData>
  <phoneticPr fontId="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5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5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55"/>
  <cols>
    <col min="1" max="1" width="49.140625" customWidth="1"/>
  </cols>
  <sheetData>
    <row r="1" spans="1:1" ht="12.25">
      <c r="A1" s="15"/>
    </row>
    <row r="2" spans="1:1" ht="12.25">
      <c r="A2" s="15"/>
    </row>
    <row r="3" spans="1:1" ht="12.25">
      <c r="A3" s="15"/>
    </row>
    <row r="4" spans="1:1" ht="12.25">
      <c r="A4" s="15"/>
    </row>
    <row r="5" spans="1:1" ht="12.25">
      <c r="A5" s="15"/>
    </row>
    <row r="6" spans="1:1" ht="12.25">
      <c r="A6" s="15"/>
    </row>
    <row r="7" spans="1:1" ht="12.25">
      <c r="A7" s="15"/>
    </row>
    <row r="8" spans="1:1" ht="12.25">
      <c r="A8" s="15"/>
    </row>
    <row r="9" spans="1:1" ht="12.25">
      <c r="A9" s="15"/>
    </row>
    <row r="10" spans="1:1" ht="12.25">
      <c r="A10" s="15"/>
    </row>
    <row r="11" spans="1:1" ht="12.25">
      <c r="A11" s="15"/>
    </row>
    <row r="12" spans="1:1" ht="12.25">
      <c r="A12" s="15"/>
    </row>
    <row r="13" spans="1:1" ht="12.25">
      <c r="A13" s="15"/>
    </row>
    <row r="14" spans="1:1" ht="12.25">
      <c r="A14" s="15"/>
    </row>
    <row r="15" spans="1:1" ht="12.25">
      <c r="A15" s="15"/>
    </row>
    <row r="16" spans="1:1" ht="12.25">
      <c r="A16" s="15"/>
    </row>
    <row r="17" spans="1:1" ht="12.25">
      <c r="A17" s="15"/>
    </row>
    <row r="18" spans="1:1" ht="12.25">
      <c r="A18" s="15"/>
    </row>
    <row r="19" spans="1:1" ht="12.25">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5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5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43"/>
  <sheetViews>
    <sheetView showGridLines="0" zoomScaleNormal="100" workbookViewId="0"/>
  </sheetViews>
  <sheetFormatPr defaultRowHeight="11.55"/>
  <cols>
    <col min="1" max="2" width="9.140625" style="5"/>
    <col min="3" max="3" width="20.7109375" style="5" customWidth="1"/>
    <col min="4" max="4" width="25.140625" style="5" customWidth="1"/>
    <col min="5" max="16384" width="9.140625" style="5"/>
  </cols>
  <sheetData>
    <row r="1" spans="1:10">
      <c r="A1" s="5" t="s">
        <v>916</v>
      </c>
      <c r="B1" s="5" t="s">
        <v>933</v>
      </c>
      <c r="C1" s="5" t="s">
        <v>934</v>
      </c>
      <c r="D1" s="5" t="s">
        <v>935</v>
      </c>
      <c r="E1" s="5" t="s">
        <v>936</v>
      </c>
      <c r="F1" s="5" t="s">
        <v>937</v>
      </c>
      <c r="G1" s="5" t="s">
        <v>938</v>
      </c>
      <c r="H1" s="5" t="s">
        <v>939</v>
      </c>
      <c r="I1" s="5" t="s">
        <v>940</v>
      </c>
    </row>
    <row r="2" spans="1:10">
      <c r="A2" s="5">
        <v>1</v>
      </c>
      <c r="B2" s="5" t="s">
        <v>941</v>
      </c>
      <c r="C2" s="5" t="s">
        <v>121</v>
      </c>
      <c r="D2" s="5" t="s">
        <v>942</v>
      </c>
      <c r="E2" s="5" t="s">
        <v>943</v>
      </c>
      <c r="F2" s="5" t="s">
        <v>944</v>
      </c>
      <c r="G2" s="5" t="s">
        <v>945</v>
      </c>
      <c r="H2" s="5" t="s">
        <v>946</v>
      </c>
      <c r="J2" s="5" t="s">
        <v>1493</v>
      </c>
    </row>
    <row r="3" spans="1:10">
      <c r="A3" s="5">
        <v>2</v>
      </c>
      <c r="B3" s="5" t="s">
        <v>941</v>
      </c>
      <c r="C3" s="5" t="s">
        <v>121</v>
      </c>
      <c r="D3" s="5" t="s">
        <v>947</v>
      </c>
      <c r="E3" s="5" t="s">
        <v>948</v>
      </c>
      <c r="F3" s="5" t="s">
        <v>949</v>
      </c>
      <c r="G3" s="5" t="s">
        <v>950</v>
      </c>
      <c r="H3" s="5" t="s">
        <v>951</v>
      </c>
      <c r="J3" s="5" t="s">
        <v>1493</v>
      </c>
    </row>
    <row r="4" spans="1:10">
      <c r="A4" s="5">
        <v>3</v>
      </c>
      <c r="B4" s="5" t="s">
        <v>941</v>
      </c>
      <c r="C4" s="5" t="s">
        <v>121</v>
      </c>
      <c r="D4" s="5" t="s">
        <v>952</v>
      </c>
      <c r="E4" s="5" t="s">
        <v>953</v>
      </c>
      <c r="F4" s="5" t="s">
        <v>954</v>
      </c>
      <c r="G4" s="5" t="s">
        <v>955</v>
      </c>
      <c r="J4" s="5" t="s">
        <v>1493</v>
      </c>
    </row>
    <row r="5" spans="1:10">
      <c r="A5" s="5">
        <v>4</v>
      </c>
      <c r="B5" s="5" t="s">
        <v>941</v>
      </c>
      <c r="C5" s="5" t="s">
        <v>121</v>
      </c>
      <c r="D5" s="5" t="s">
        <v>956</v>
      </c>
      <c r="E5" s="5" t="s">
        <v>957</v>
      </c>
      <c r="F5" s="5" t="s">
        <v>958</v>
      </c>
      <c r="G5" s="5" t="s">
        <v>945</v>
      </c>
      <c r="J5" s="5" t="s">
        <v>1493</v>
      </c>
    </row>
    <row r="6" spans="1:10">
      <c r="A6" s="5">
        <v>5</v>
      </c>
      <c r="B6" s="5" t="s">
        <v>941</v>
      </c>
      <c r="C6" s="5" t="s">
        <v>121</v>
      </c>
      <c r="D6" s="5" t="s">
        <v>959</v>
      </c>
      <c r="E6" s="5" t="s">
        <v>960</v>
      </c>
      <c r="F6" s="5" t="s">
        <v>961</v>
      </c>
      <c r="G6" s="5" t="s">
        <v>945</v>
      </c>
      <c r="H6" s="5" t="s">
        <v>962</v>
      </c>
      <c r="J6" s="5" t="s">
        <v>1493</v>
      </c>
    </row>
    <row r="7" spans="1:10">
      <c r="A7" s="5">
        <v>6</v>
      </c>
      <c r="B7" s="5" t="s">
        <v>941</v>
      </c>
      <c r="C7" s="5" t="s">
        <v>121</v>
      </c>
      <c r="D7" s="5" t="s">
        <v>963</v>
      </c>
      <c r="E7" s="5" t="s">
        <v>964</v>
      </c>
      <c r="F7" s="5" t="s">
        <v>965</v>
      </c>
      <c r="G7" s="5" t="s">
        <v>966</v>
      </c>
      <c r="J7" s="5" t="s">
        <v>1493</v>
      </c>
    </row>
    <row r="8" spans="1:10">
      <c r="A8" s="5">
        <v>7</v>
      </c>
      <c r="B8" s="5" t="s">
        <v>941</v>
      </c>
      <c r="C8" s="5" t="s">
        <v>121</v>
      </c>
      <c r="D8" s="5" t="s">
        <v>967</v>
      </c>
      <c r="E8" s="5" t="s">
        <v>968</v>
      </c>
      <c r="F8" s="5" t="s">
        <v>969</v>
      </c>
      <c r="G8" s="5" t="s">
        <v>970</v>
      </c>
      <c r="J8" s="5" t="s">
        <v>1493</v>
      </c>
    </row>
    <row r="9" spans="1:10">
      <c r="A9" s="5">
        <v>8</v>
      </c>
      <c r="B9" s="5" t="s">
        <v>941</v>
      </c>
      <c r="C9" s="5" t="s">
        <v>121</v>
      </c>
      <c r="D9" s="5" t="s">
        <v>971</v>
      </c>
      <c r="E9" s="5" t="s">
        <v>972</v>
      </c>
      <c r="F9" s="5" t="s">
        <v>973</v>
      </c>
      <c r="G9" s="5" t="s">
        <v>945</v>
      </c>
      <c r="J9" s="5" t="s">
        <v>1493</v>
      </c>
    </row>
    <row r="10" spans="1:10">
      <c r="A10" s="5">
        <v>9</v>
      </c>
      <c r="B10" s="5" t="s">
        <v>941</v>
      </c>
      <c r="C10" s="5" t="s">
        <v>121</v>
      </c>
      <c r="D10" s="5" t="s">
        <v>974</v>
      </c>
      <c r="E10" s="5" t="s">
        <v>975</v>
      </c>
      <c r="F10" s="5" t="s">
        <v>976</v>
      </c>
      <c r="G10" s="5" t="s">
        <v>977</v>
      </c>
      <c r="H10" s="5" t="s">
        <v>978</v>
      </c>
      <c r="J10" s="5" t="s">
        <v>1493</v>
      </c>
    </row>
    <row r="11" spans="1:10">
      <c r="A11" s="5">
        <v>10</v>
      </c>
      <c r="B11" s="5" t="s">
        <v>941</v>
      </c>
      <c r="C11" s="5" t="s">
        <v>121</v>
      </c>
      <c r="D11" s="5" t="s">
        <v>979</v>
      </c>
      <c r="E11" s="5" t="s">
        <v>980</v>
      </c>
      <c r="F11" s="5" t="s">
        <v>981</v>
      </c>
      <c r="G11" s="5" t="s">
        <v>982</v>
      </c>
      <c r="H11" s="5" t="s">
        <v>983</v>
      </c>
      <c r="J11" s="5" t="s">
        <v>1493</v>
      </c>
    </row>
    <row r="12" spans="1:10">
      <c r="A12" s="5">
        <v>11</v>
      </c>
      <c r="B12" s="5" t="s">
        <v>941</v>
      </c>
      <c r="C12" s="5" t="s">
        <v>121</v>
      </c>
      <c r="D12" s="5" t="s">
        <v>984</v>
      </c>
      <c r="E12" s="5" t="s">
        <v>985</v>
      </c>
      <c r="F12" s="5" t="s">
        <v>986</v>
      </c>
      <c r="G12" s="5" t="s">
        <v>977</v>
      </c>
      <c r="J12" s="5" t="s">
        <v>1493</v>
      </c>
    </row>
    <row r="13" spans="1:10">
      <c r="A13" s="5">
        <v>12</v>
      </c>
      <c r="B13" s="5" t="s">
        <v>941</v>
      </c>
      <c r="C13" s="5" t="s">
        <v>121</v>
      </c>
      <c r="D13" s="5" t="s">
        <v>987</v>
      </c>
      <c r="E13" s="5" t="s">
        <v>988</v>
      </c>
      <c r="F13" s="5" t="s">
        <v>989</v>
      </c>
      <c r="G13" s="5" t="s">
        <v>945</v>
      </c>
      <c r="H13" s="5" t="s">
        <v>990</v>
      </c>
      <c r="J13" s="5" t="s">
        <v>1493</v>
      </c>
    </row>
    <row r="14" spans="1:10">
      <c r="A14" s="5">
        <v>13</v>
      </c>
      <c r="B14" s="5" t="s">
        <v>941</v>
      </c>
      <c r="C14" s="5" t="s">
        <v>121</v>
      </c>
      <c r="D14" s="5" t="s">
        <v>991</v>
      </c>
      <c r="E14" s="5" t="s">
        <v>992</v>
      </c>
      <c r="F14" s="5" t="s">
        <v>993</v>
      </c>
      <c r="G14" s="5" t="s">
        <v>970</v>
      </c>
      <c r="J14" s="5" t="s">
        <v>1493</v>
      </c>
    </row>
    <row r="15" spans="1:10">
      <c r="A15" s="5">
        <v>14</v>
      </c>
      <c r="B15" s="5" t="s">
        <v>941</v>
      </c>
      <c r="C15" s="5" t="s">
        <v>121</v>
      </c>
      <c r="D15" s="5" t="s">
        <v>994</v>
      </c>
      <c r="E15" s="5" t="s">
        <v>995</v>
      </c>
      <c r="F15" s="5" t="s">
        <v>996</v>
      </c>
      <c r="G15" s="5" t="s">
        <v>970</v>
      </c>
      <c r="J15" s="5" t="s">
        <v>1493</v>
      </c>
    </row>
    <row r="16" spans="1:10">
      <c r="A16" s="5">
        <v>15</v>
      </c>
      <c r="B16" s="5" t="s">
        <v>941</v>
      </c>
      <c r="C16" s="5" t="s">
        <v>121</v>
      </c>
      <c r="D16" s="5" t="s">
        <v>997</v>
      </c>
      <c r="E16" s="5" t="s">
        <v>998</v>
      </c>
      <c r="F16" s="5" t="s">
        <v>999</v>
      </c>
      <c r="G16" s="5" t="s">
        <v>945</v>
      </c>
      <c r="J16" s="5" t="s">
        <v>1493</v>
      </c>
    </row>
    <row r="17" spans="1:10">
      <c r="A17" s="5">
        <v>16</v>
      </c>
      <c r="B17" s="5" t="s">
        <v>941</v>
      </c>
      <c r="C17" s="5" t="s">
        <v>121</v>
      </c>
      <c r="D17" s="5" t="s">
        <v>1000</v>
      </c>
      <c r="E17" s="5" t="s">
        <v>1001</v>
      </c>
      <c r="F17" s="5" t="s">
        <v>1002</v>
      </c>
      <c r="G17" s="5" t="s">
        <v>1003</v>
      </c>
      <c r="H17" s="5" t="s">
        <v>1004</v>
      </c>
      <c r="J17" s="5" t="s">
        <v>1493</v>
      </c>
    </row>
    <row r="18" spans="1:10">
      <c r="A18" s="5">
        <v>17</v>
      </c>
      <c r="B18" s="5" t="s">
        <v>941</v>
      </c>
      <c r="C18" s="5" t="s">
        <v>121</v>
      </c>
      <c r="D18" s="5" t="s">
        <v>1005</v>
      </c>
      <c r="E18" s="5" t="s">
        <v>1006</v>
      </c>
      <c r="F18" s="5" t="s">
        <v>1007</v>
      </c>
      <c r="G18" s="5" t="s">
        <v>970</v>
      </c>
      <c r="J18" s="5" t="s">
        <v>1493</v>
      </c>
    </row>
    <row r="19" spans="1:10">
      <c r="A19" s="5">
        <v>18</v>
      </c>
      <c r="B19" s="5" t="s">
        <v>941</v>
      </c>
      <c r="C19" s="5" t="s">
        <v>121</v>
      </c>
      <c r="D19" s="5" t="s">
        <v>1008</v>
      </c>
      <c r="E19" s="5" t="s">
        <v>1009</v>
      </c>
      <c r="F19" s="5" t="s">
        <v>1010</v>
      </c>
      <c r="G19" s="5" t="s">
        <v>1011</v>
      </c>
      <c r="H19" s="5" t="s">
        <v>1012</v>
      </c>
      <c r="J19" s="5" t="s">
        <v>1493</v>
      </c>
    </row>
    <row r="20" spans="1:10">
      <c r="A20" s="5">
        <v>19</v>
      </c>
      <c r="B20" s="5" t="s">
        <v>941</v>
      </c>
      <c r="C20" s="5" t="s">
        <v>121</v>
      </c>
      <c r="D20" s="5" t="s">
        <v>1013</v>
      </c>
      <c r="E20" s="5" t="s">
        <v>1014</v>
      </c>
      <c r="F20" s="5" t="s">
        <v>1015</v>
      </c>
      <c r="G20" s="5" t="s">
        <v>1011</v>
      </c>
      <c r="H20" s="5" t="s">
        <v>1016</v>
      </c>
      <c r="J20" s="5" t="s">
        <v>1493</v>
      </c>
    </row>
    <row r="21" spans="1:10">
      <c r="A21" s="5">
        <v>20</v>
      </c>
      <c r="B21" s="5" t="s">
        <v>941</v>
      </c>
      <c r="C21" s="5" t="s">
        <v>121</v>
      </c>
      <c r="D21" s="5" t="s">
        <v>1017</v>
      </c>
      <c r="E21" s="5" t="s">
        <v>1018</v>
      </c>
      <c r="F21" s="5" t="s">
        <v>1019</v>
      </c>
      <c r="G21" s="5" t="s">
        <v>1011</v>
      </c>
      <c r="J21" s="5" t="s">
        <v>1493</v>
      </c>
    </row>
    <row r="22" spans="1:10">
      <c r="A22" s="5">
        <v>21</v>
      </c>
      <c r="B22" s="5" t="s">
        <v>941</v>
      </c>
      <c r="C22" s="5" t="s">
        <v>121</v>
      </c>
      <c r="D22" s="5" t="s">
        <v>1020</v>
      </c>
      <c r="E22" s="5" t="s">
        <v>1021</v>
      </c>
      <c r="F22" s="5" t="s">
        <v>1022</v>
      </c>
      <c r="G22" s="5" t="s">
        <v>1011</v>
      </c>
      <c r="J22" s="5" t="s">
        <v>1493</v>
      </c>
    </row>
    <row r="23" spans="1:10">
      <c r="A23" s="5">
        <v>22</v>
      </c>
      <c r="B23" s="5" t="s">
        <v>941</v>
      </c>
      <c r="C23" s="5" t="s">
        <v>121</v>
      </c>
      <c r="D23" s="5" t="s">
        <v>1023</v>
      </c>
      <c r="E23" s="5" t="s">
        <v>1024</v>
      </c>
      <c r="F23" s="5" t="s">
        <v>1025</v>
      </c>
      <c r="G23" s="5" t="s">
        <v>1011</v>
      </c>
      <c r="J23" s="5" t="s">
        <v>1493</v>
      </c>
    </row>
    <row r="24" spans="1:10">
      <c r="A24" s="5">
        <v>23</v>
      </c>
      <c r="B24" s="5" t="s">
        <v>941</v>
      </c>
      <c r="C24" s="5" t="s">
        <v>121</v>
      </c>
      <c r="D24" s="5" t="s">
        <v>1026</v>
      </c>
      <c r="E24" s="5" t="s">
        <v>1027</v>
      </c>
      <c r="F24" s="5" t="s">
        <v>1028</v>
      </c>
      <c r="G24" s="5" t="s">
        <v>1011</v>
      </c>
      <c r="H24" s="5" t="s">
        <v>1029</v>
      </c>
      <c r="J24" s="5" t="s">
        <v>1493</v>
      </c>
    </row>
    <row r="25" spans="1:10">
      <c r="A25" s="5">
        <v>24</v>
      </c>
      <c r="B25" s="5" t="s">
        <v>941</v>
      </c>
      <c r="C25" s="5" t="s">
        <v>121</v>
      </c>
      <c r="D25" s="5" t="s">
        <v>1030</v>
      </c>
      <c r="E25" s="5" t="s">
        <v>1031</v>
      </c>
      <c r="F25" s="5" t="s">
        <v>1032</v>
      </c>
      <c r="G25" s="5" t="s">
        <v>1033</v>
      </c>
      <c r="H25" s="5" t="s">
        <v>1034</v>
      </c>
      <c r="J25" s="5" t="s">
        <v>1493</v>
      </c>
    </row>
    <row r="26" spans="1:10">
      <c r="A26" s="5">
        <v>25</v>
      </c>
      <c r="B26" s="5" t="s">
        <v>941</v>
      </c>
      <c r="C26" s="5" t="s">
        <v>121</v>
      </c>
      <c r="D26" s="5" t="s">
        <v>1035</v>
      </c>
      <c r="E26" s="5" t="s">
        <v>1036</v>
      </c>
      <c r="F26" s="5" t="s">
        <v>1037</v>
      </c>
      <c r="G26" s="5" t="s">
        <v>1038</v>
      </c>
      <c r="H26" s="5" t="s">
        <v>1039</v>
      </c>
      <c r="J26" s="5" t="s">
        <v>1493</v>
      </c>
    </row>
    <row r="27" spans="1:10">
      <c r="A27" s="5">
        <v>26</v>
      </c>
      <c r="B27" s="5" t="s">
        <v>941</v>
      </c>
      <c r="C27" s="5" t="s">
        <v>121</v>
      </c>
      <c r="D27" s="5" t="s">
        <v>1040</v>
      </c>
      <c r="E27" s="5" t="s">
        <v>1041</v>
      </c>
      <c r="F27" s="5" t="s">
        <v>1037</v>
      </c>
      <c r="G27" s="5" t="s">
        <v>1042</v>
      </c>
      <c r="H27" s="5" t="s">
        <v>1039</v>
      </c>
      <c r="J27" s="5" t="s">
        <v>1493</v>
      </c>
    </row>
    <row r="28" spans="1:10">
      <c r="A28" s="5">
        <v>27</v>
      </c>
      <c r="B28" s="5" t="s">
        <v>941</v>
      </c>
      <c r="C28" s="5" t="s">
        <v>121</v>
      </c>
      <c r="D28" s="5" t="s">
        <v>1043</v>
      </c>
      <c r="E28" s="5" t="s">
        <v>1044</v>
      </c>
      <c r="F28" s="5" t="s">
        <v>1037</v>
      </c>
      <c r="G28" s="5" t="s">
        <v>1045</v>
      </c>
      <c r="H28" s="5" t="s">
        <v>1039</v>
      </c>
      <c r="J28" s="5" t="s">
        <v>1493</v>
      </c>
    </row>
    <row r="29" spans="1:10">
      <c r="A29" s="5">
        <v>28</v>
      </c>
      <c r="B29" s="5" t="s">
        <v>941</v>
      </c>
      <c r="C29" s="5" t="s">
        <v>121</v>
      </c>
      <c r="D29" s="5" t="s">
        <v>1046</v>
      </c>
      <c r="E29" s="5" t="s">
        <v>1047</v>
      </c>
      <c r="F29" s="5" t="s">
        <v>1048</v>
      </c>
      <c r="G29" s="5" t="s">
        <v>1049</v>
      </c>
      <c r="J29" s="5" t="s">
        <v>1493</v>
      </c>
    </row>
    <row r="30" spans="1:10">
      <c r="A30" s="5">
        <v>29</v>
      </c>
      <c r="B30" s="5" t="s">
        <v>941</v>
      </c>
      <c r="C30" s="5" t="s">
        <v>121</v>
      </c>
      <c r="D30" s="5" t="s">
        <v>1050</v>
      </c>
      <c r="E30" s="5" t="s">
        <v>1051</v>
      </c>
      <c r="F30" s="5" t="s">
        <v>1052</v>
      </c>
      <c r="G30" s="5" t="s">
        <v>1053</v>
      </c>
      <c r="H30" s="5" t="s">
        <v>1054</v>
      </c>
      <c r="J30" s="5" t="s">
        <v>1493</v>
      </c>
    </row>
    <row r="31" spans="1:10">
      <c r="A31" s="5">
        <v>30</v>
      </c>
      <c r="B31" s="5" t="s">
        <v>941</v>
      </c>
      <c r="C31" s="5" t="s">
        <v>121</v>
      </c>
      <c r="D31" s="5" t="s">
        <v>1055</v>
      </c>
      <c r="E31" s="5" t="s">
        <v>1056</v>
      </c>
      <c r="F31" s="5" t="s">
        <v>1057</v>
      </c>
      <c r="G31" s="5" t="s">
        <v>1058</v>
      </c>
      <c r="H31" s="5" t="s">
        <v>1059</v>
      </c>
      <c r="J31" s="5" t="s">
        <v>1493</v>
      </c>
    </row>
    <row r="32" spans="1:10">
      <c r="A32" s="5">
        <v>31</v>
      </c>
      <c r="B32" s="5" t="s">
        <v>941</v>
      </c>
      <c r="C32" s="5" t="s">
        <v>121</v>
      </c>
      <c r="D32" s="5" t="s">
        <v>1060</v>
      </c>
      <c r="E32" s="5" t="s">
        <v>1061</v>
      </c>
      <c r="F32" s="5" t="s">
        <v>1062</v>
      </c>
      <c r="G32" s="5" t="s">
        <v>1063</v>
      </c>
      <c r="H32" s="5" t="s">
        <v>1064</v>
      </c>
      <c r="J32" s="5" t="s">
        <v>1493</v>
      </c>
    </row>
    <row r="33" spans="1:10">
      <c r="A33" s="5">
        <v>32</v>
      </c>
      <c r="B33" s="5" t="s">
        <v>941</v>
      </c>
      <c r="C33" s="5" t="s">
        <v>121</v>
      </c>
      <c r="D33" s="5" t="s">
        <v>1065</v>
      </c>
      <c r="E33" s="5" t="s">
        <v>1066</v>
      </c>
      <c r="F33" s="5" t="s">
        <v>1067</v>
      </c>
      <c r="G33" s="5" t="s">
        <v>1068</v>
      </c>
      <c r="H33" s="5" t="s">
        <v>1069</v>
      </c>
      <c r="J33" s="5" t="s">
        <v>1493</v>
      </c>
    </row>
    <row r="34" spans="1:10">
      <c r="A34" s="5">
        <v>33</v>
      </c>
      <c r="B34" s="5" t="s">
        <v>941</v>
      </c>
      <c r="C34" s="5" t="s">
        <v>121</v>
      </c>
      <c r="D34" s="5" t="s">
        <v>1070</v>
      </c>
      <c r="E34" s="5" t="s">
        <v>1071</v>
      </c>
      <c r="F34" s="5" t="s">
        <v>1072</v>
      </c>
      <c r="G34" s="5" t="s">
        <v>970</v>
      </c>
      <c r="J34" s="5" t="s">
        <v>1493</v>
      </c>
    </row>
    <row r="35" spans="1:10">
      <c r="A35" s="5">
        <v>34</v>
      </c>
      <c r="B35" s="5" t="s">
        <v>941</v>
      </c>
      <c r="C35" s="5" t="s">
        <v>121</v>
      </c>
      <c r="D35" s="5" t="s">
        <v>1073</v>
      </c>
      <c r="E35" s="5" t="s">
        <v>1074</v>
      </c>
      <c r="F35" s="5" t="s">
        <v>1075</v>
      </c>
      <c r="G35" s="5" t="s">
        <v>1068</v>
      </c>
      <c r="H35" s="5" t="s">
        <v>1076</v>
      </c>
      <c r="J35" s="5" t="s">
        <v>1493</v>
      </c>
    </row>
    <row r="36" spans="1:10">
      <c r="A36" s="5">
        <v>35</v>
      </c>
      <c r="B36" s="5" t="s">
        <v>941</v>
      </c>
      <c r="C36" s="5" t="s">
        <v>121</v>
      </c>
      <c r="D36" s="5" t="s">
        <v>1077</v>
      </c>
      <c r="E36" s="5" t="s">
        <v>1078</v>
      </c>
      <c r="F36" s="5" t="s">
        <v>1079</v>
      </c>
      <c r="G36" s="5" t="s">
        <v>1080</v>
      </c>
      <c r="H36" s="5" t="s">
        <v>1081</v>
      </c>
      <c r="J36" s="5" t="s">
        <v>1493</v>
      </c>
    </row>
    <row r="37" spans="1:10">
      <c r="A37" s="5">
        <v>36</v>
      </c>
      <c r="B37" s="5" t="s">
        <v>941</v>
      </c>
      <c r="C37" s="5" t="s">
        <v>121</v>
      </c>
      <c r="D37" s="5" t="s">
        <v>1082</v>
      </c>
      <c r="E37" s="5" t="s">
        <v>1083</v>
      </c>
      <c r="F37" s="5" t="s">
        <v>1084</v>
      </c>
      <c r="G37" s="5" t="s">
        <v>1058</v>
      </c>
      <c r="H37" s="5" t="s">
        <v>1085</v>
      </c>
      <c r="J37" s="5" t="s">
        <v>1493</v>
      </c>
    </row>
    <row r="38" spans="1:10">
      <c r="A38" s="5">
        <v>37</v>
      </c>
      <c r="B38" s="5" t="s">
        <v>941</v>
      </c>
      <c r="C38" s="5" t="s">
        <v>121</v>
      </c>
      <c r="D38" s="5" t="s">
        <v>1086</v>
      </c>
      <c r="E38" s="5" t="s">
        <v>1087</v>
      </c>
      <c r="F38" s="5" t="s">
        <v>1088</v>
      </c>
      <c r="G38" s="5" t="s">
        <v>945</v>
      </c>
      <c r="H38" s="5" t="s">
        <v>1089</v>
      </c>
      <c r="J38" s="5" t="s">
        <v>1493</v>
      </c>
    </row>
    <row r="39" spans="1:10">
      <c r="A39" s="5">
        <v>38</v>
      </c>
      <c r="B39" s="5" t="s">
        <v>941</v>
      </c>
      <c r="C39" s="5" t="s">
        <v>121</v>
      </c>
      <c r="D39" s="5" t="s">
        <v>1090</v>
      </c>
      <c r="E39" s="5" t="s">
        <v>1091</v>
      </c>
      <c r="F39" s="5" t="s">
        <v>1092</v>
      </c>
      <c r="G39" s="5" t="s">
        <v>1093</v>
      </c>
      <c r="J39" s="5" t="s">
        <v>1493</v>
      </c>
    </row>
    <row r="40" spans="1:10">
      <c r="A40" s="5">
        <v>39</v>
      </c>
      <c r="B40" s="5" t="s">
        <v>941</v>
      </c>
      <c r="C40" s="5" t="s">
        <v>121</v>
      </c>
      <c r="D40" s="5" t="s">
        <v>1094</v>
      </c>
      <c r="E40" s="5" t="s">
        <v>1095</v>
      </c>
      <c r="F40" s="5" t="s">
        <v>1096</v>
      </c>
      <c r="G40" s="5" t="s">
        <v>1097</v>
      </c>
      <c r="H40" s="5" t="s">
        <v>1098</v>
      </c>
      <c r="J40" s="5" t="s">
        <v>1493</v>
      </c>
    </row>
    <row r="41" spans="1:10">
      <c r="A41" s="5">
        <v>40</v>
      </c>
      <c r="B41" s="5" t="s">
        <v>941</v>
      </c>
      <c r="C41" s="5" t="s">
        <v>121</v>
      </c>
      <c r="D41" s="5" t="s">
        <v>1099</v>
      </c>
      <c r="E41" s="5" t="s">
        <v>1100</v>
      </c>
      <c r="F41" s="5" t="s">
        <v>1101</v>
      </c>
      <c r="G41" s="5" t="s">
        <v>1102</v>
      </c>
      <c r="J41" s="5" t="s">
        <v>1493</v>
      </c>
    </row>
    <row r="42" spans="1:10">
      <c r="A42" s="5">
        <v>41</v>
      </c>
      <c r="B42" s="5" t="s">
        <v>941</v>
      </c>
      <c r="C42" s="5" t="s">
        <v>121</v>
      </c>
      <c r="D42" s="5" t="s">
        <v>1103</v>
      </c>
      <c r="E42" s="5" t="s">
        <v>1104</v>
      </c>
      <c r="F42" s="5" t="s">
        <v>1105</v>
      </c>
      <c r="G42" s="5" t="s">
        <v>1093</v>
      </c>
      <c r="J42" s="5" t="s">
        <v>1493</v>
      </c>
    </row>
    <row r="43" spans="1:10">
      <c r="A43" s="5">
        <v>42</v>
      </c>
      <c r="B43" s="5" t="s">
        <v>941</v>
      </c>
      <c r="C43" s="5" t="s">
        <v>121</v>
      </c>
      <c r="D43" s="5" t="s">
        <v>1106</v>
      </c>
      <c r="E43" s="5" t="s">
        <v>1107</v>
      </c>
      <c r="F43" s="5" t="s">
        <v>1108</v>
      </c>
      <c r="G43" s="5" t="s">
        <v>977</v>
      </c>
      <c r="H43" s="5" t="s">
        <v>1109</v>
      </c>
      <c r="J43" s="5" t="s">
        <v>1493</v>
      </c>
    </row>
    <row r="44" spans="1:10">
      <c r="A44" s="5">
        <v>43</v>
      </c>
      <c r="B44" s="5" t="s">
        <v>941</v>
      </c>
      <c r="C44" s="5" t="s">
        <v>121</v>
      </c>
      <c r="D44" s="5" t="s">
        <v>1110</v>
      </c>
      <c r="E44" s="5" t="s">
        <v>1111</v>
      </c>
      <c r="F44" s="5" t="s">
        <v>1112</v>
      </c>
      <c r="G44" s="5" t="s">
        <v>977</v>
      </c>
      <c r="H44" s="5" t="s">
        <v>1113</v>
      </c>
      <c r="J44" s="5" t="s">
        <v>1493</v>
      </c>
    </row>
    <row r="45" spans="1:10">
      <c r="A45" s="5">
        <v>44</v>
      </c>
      <c r="B45" s="5" t="s">
        <v>941</v>
      </c>
      <c r="C45" s="5" t="s">
        <v>121</v>
      </c>
      <c r="D45" s="5" t="s">
        <v>1114</v>
      </c>
      <c r="E45" s="5" t="s">
        <v>1115</v>
      </c>
      <c r="F45" s="5" t="s">
        <v>1116</v>
      </c>
      <c r="G45" s="5" t="s">
        <v>977</v>
      </c>
      <c r="H45" s="5" t="s">
        <v>1117</v>
      </c>
      <c r="J45" s="5" t="s">
        <v>1493</v>
      </c>
    </row>
    <row r="46" spans="1:10">
      <c r="A46" s="5">
        <v>45</v>
      </c>
      <c r="B46" s="5" t="s">
        <v>941</v>
      </c>
      <c r="C46" s="5" t="s">
        <v>121</v>
      </c>
      <c r="D46" s="5" t="s">
        <v>1118</v>
      </c>
      <c r="E46" s="5" t="s">
        <v>1119</v>
      </c>
      <c r="F46" s="5" t="s">
        <v>1120</v>
      </c>
      <c r="G46" s="5" t="s">
        <v>1097</v>
      </c>
      <c r="H46" s="5" t="s">
        <v>1121</v>
      </c>
      <c r="J46" s="5" t="s">
        <v>1493</v>
      </c>
    </row>
    <row r="47" spans="1:10">
      <c r="A47" s="5">
        <v>46</v>
      </c>
      <c r="B47" s="5" t="s">
        <v>941</v>
      </c>
      <c r="C47" s="5" t="s">
        <v>121</v>
      </c>
      <c r="D47" s="5" t="s">
        <v>1122</v>
      </c>
      <c r="E47" s="5" t="s">
        <v>1123</v>
      </c>
      <c r="F47" s="5" t="s">
        <v>1124</v>
      </c>
      <c r="G47" s="5" t="s">
        <v>1125</v>
      </c>
      <c r="J47" s="5" t="s">
        <v>1493</v>
      </c>
    </row>
    <row r="48" spans="1:10">
      <c r="A48" s="5">
        <v>47</v>
      </c>
      <c r="B48" s="5" t="s">
        <v>941</v>
      </c>
      <c r="C48" s="5" t="s">
        <v>121</v>
      </c>
      <c r="D48" s="5" t="s">
        <v>1126</v>
      </c>
      <c r="E48" s="5" t="s">
        <v>1127</v>
      </c>
      <c r="F48" s="5" t="s">
        <v>1128</v>
      </c>
      <c r="G48" s="5" t="s">
        <v>1129</v>
      </c>
      <c r="H48" s="5" t="s">
        <v>1130</v>
      </c>
      <c r="J48" s="5" t="s">
        <v>1493</v>
      </c>
    </row>
    <row r="49" spans="1:10">
      <c r="A49" s="5">
        <v>48</v>
      </c>
      <c r="B49" s="5" t="s">
        <v>941</v>
      </c>
      <c r="C49" s="5" t="s">
        <v>121</v>
      </c>
      <c r="D49" s="5" t="s">
        <v>1131</v>
      </c>
      <c r="E49" s="5" t="s">
        <v>1132</v>
      </c>
      <c r="F49" s="5" t="s">
        <v>1133</v>
      </c>
      <c r="G49" s="5" t="s">
        <v>982</v>
      </c>
      <c r="H49" s="5" t="s">
        <v>1134</v>
      </c>
      <c r="J49" s="5" t="s">
        <v>1493</v>
      </c>
    </row>
    <row r="50" spans="1:10">
      <c r="A50" s="5">
        <v>49</v>
      </c>
      <c r="B50" s="5" t="s">
        <v>941</v>
      </c>
      <c r="C50" s="5" t="s">
        <v>121</v>
      </c>
      <c r="D50" s="5" t="s">
        <v>1135</v>
      </c>
      <c r="E50" s="5" t="s">
        <v>1136</v>
      </c>
      <c r="F50" s="5" t="s">
        <v>1137</v>
      </c>
      <c r="G50" s="5" t="s">
        <v>1138</v>
      </c>
      <c r="H50" s="5" t="s">
        <v>1139</v>
      </c>
      <c r="J50" s="5" t="s">
        <v>1493</v>
      </c>
    </row>
    <row r="51" spans="1:10">
      <c r="A51" s="5">
        <v>50</v>
      </c>
      <c r="B51" s="5" t="s">
        <v>941</v>
      </c>
      <c r="C51" s="5" t="s">
        <v>121</v>
      </c>
      <c r="D51" s="5" t="s">
        <v>1140</v>
      </c>
      <c r="E51" s="5" t="s">
        <v>1141</v>
      </c>
      <c r="F51" s="5" t="s">
        <v>1142</v>
      </c>
      <c r="G51" s="5" t="s">
        <v>1102</v>
      </c>
      <c r="H51" s="5" t="s">
        <v>1143</v>
      </c>
      <c r="J51" s="5" t="s">
        <v>1493</v>
      </c>
    </row>
    <row r="52" spans="1:10">
      <c r="A52" s="5">
        <v>51</v>
      </c>
      <c r="B52" s="5" t="s">
        <v>941</v>
      </c>
      <c r="C52" s="5" t="s">
        <v>121</v>
      </c>
      <c r="D52" s="5" t="s">
        <v>1144</v>
      </c>
      <c r="E52" s="5" t="s">
        <v>1145</v>
      </c>
      <c r="F52" s="5" t="s">
        <v>1146</v>
      </c>
      <c r="G52" s="5" t="s">
        <v>1058</v>
      </c>
      <c r="J52" s="5" t="s">
        <v>1493</v>
      </c>
    </row>
    <row r="53" spans="1:10">
      <c r="A53" s="5">
        <v>52</v>
      </c>
      <c r="B53" s="5" t="s">
        <v>941</v>
      </c>
      <c r="C53" s="5" t="s">
        <v>121</v>
      </c>
      <c r="D53" s="5" t="s">
        <v>1147</v>
      </c>
      <c r="E53" s="5" t="s">
        <v>1148</v>
      </c>
      <c r="F53" s="5" t="s">
        <v>1149</v>
      </c>
      <c r="G53" s="5" t="s">
        <v>982</v>
      </c>
      <c r="H53" s="5" t="s">
        <v>1150</v>
      </c>
      <c r="J53" s="5" t="s">
        <v>1493</v>
      </c>
    </row>
    <row r="54" spans="1:10">
      <c r="A54" s="5">
        <v>53</v>
      </c>
      <c r="B54" s="5" t="s">
        <v>941</v>
      </c>
      <c r="C54" s="5" t="s">
        <v>121</v>
      </c>
      <c r="D54" s="5" t="s">
        <v>1151</v>
      </c>
      <c r="E54" s="5" t="s">
        <v>1152</v>
      </c>
      <c r="F54" s="5" t="s">
        <v>1153</v>
      </c>
      <c r="G54" s="5" t="s">
        <v>1154</v>
      </c>
      <c r="H54" s="5" t="s">
        <v>1155</v>
      </c>
      <c r="J54" s="5" t="s">
        <v>1493</v>
      </c>
    </row>
    <row r="55" spans="1:10">
      <c r="A55" s="5">
        <v>54</v>
      </c>
      <c r="B55" s="5" t="s">
        <v>941</v>
      </c>
      <c r="C55" s="5" t="s">
        <v>121</v>
      </c>
      <c r="D55" s="5" t="s">
        <v>1156</v>
      </c>
      <c r="E55" s="5" t="s">
        <v>1157</v>
      </c>
      <c r="F55" s="5" t="s">
        <v>1158</v>
      </c>
      <c r="G55" s="5" t="s">
        <v>1159</v>
      </c>
      <c r="H55" s="5" t="s">
        <v>1160</v>
      </c>
      <c r="J55" s="5" t="s">
        <v>1493</v>
      </c>
    </row>
    <row r="56" spans="1:10">
      <c r="A56" s="5">
        <v>55</v>
      </c>
      <c r="B56" s="5" t="s">
        <v>941</v>
      </c>
      <c r="C56" s="5" t="s">
        <v>121</v>
      </c>
      <c r="D56" s="5" t="s">
        <v>1161</v>
      </c>
      <c r="E56" s="5" t="s">
        <v>1162</v>
      </c>
      <c r="F56" s="5" t="s">
        <v>1163</v>
      </c>
      <c r="G56" s="5" t="s">
        <v>1049</v>
      </c>
      <c r="J56" s="5" t="s">
        <v>1493</v>
      </c>
    </row>
    <row r="57" spans="1:10">
      <c r="A57" s="5">
        <v>56</v>
      </c>
      <c r="B57" s="5" t="s">
        <v>941</v>
      </c>
      <c r="C57" s="5" t="s">
        <v>121</v>
      </c>
      <c r="D57" s="5" t="s">
        <v>1164</v>
      </c>
      <c r="E57" s="5" t="s">
        <v>1165</v>
      </c>
      <c r="F57" s="5" t="s">
        <v>1166</v>
      </c>
      <c r="G57" s="5" t="s">
        <v>970</v>
      </c>
      <c r="H57" s="5" t="s">
        <v>1167</v>
      </c>
      <c r="J57" s="5" t="s">
        <v>1493</v>
      </c>
    </row>
    <row r="58" spans="1:10">
      <c r="A58" s="5">
        <v>57</v>
      </c>
      <c r="B58" s="5" t="s">
        <v>941</v>
      </c>
      <c r="C58" s="5" t="s">
        <v>121</v>
      </c>
      <c r="D58" s="5" t="s">
        <v>1168</v>
      </c>
      <c r="E58" s="5" t="s">
        <v>1169</v>
      </c>
      <c r="F58" s="5" t="s">
        <v>1170</v>
      </c>
      <c r="G58" s="5" t="s">
        <v>1171</v>
      </c>
      <c r="H58" s="5" t="s">
        <v>1172</v>
      </c>
      <c r="J58" s="5" t="s">
        <v>1493</v>
      </c>
    </row>
    <row r="59" spans="1:10">
      <c r="A59" s="5">
        <v>58</v>
      </c>
      <c r="B59" s="5" t="s">
        <v>941</v>
      </c>
      <c r="C59" s="5" t="s">
        <v>121</v>
      </c>
      <c r="D59" s="5" t="s">
        <v>1173</v>
      </c>
      <c r="E59" s="5" t="s">
        <v>1174</v>
      </c>
      <c r="F59" s="5" t="s">
        <v>1175</v>
      </c>
      <c r="G59" s="5" t="s">
        <v>1093</v>
      </c>
      <c r="H59" s="5" t="s">
        <v>1176</v>
      </c>
      <c r="J59" s="5" t="s">
        <v>1493</v>
      </c>
    </row>
    <row r="60" spans="1:10">
      <c r="A60" s="5">
        <v>59</v>
      </c>
      <c r="B60" s="5" t="s">
        <v>941</v>
      </c>
      <c r="C60" s="5" t="s">
        <v>121</v>
      </c>
      <c r="D60" s="5" t="s">
        <v>1177</v>
      </c>
      <c r="E60" s="5" t="s">
        <v>1178</v>
      </c>
      <c r="F60" s="5" t="s">
        <v>1179</v>
      </c>
      <c r="G60" s="5" t="s">
        <v>1093</v>
      </c>
      <c r="J60" s="5" t="s">
        <v>1493</v>
      </c>
    </row>
    <row r="61" spans="1:10">
      <c r="A61" s="5">
        <v>60</v>
      </c>
      <c r="B61" s="5" t="s">
        <v>941</v>
      </c>
      <c r="C61" s="5" t="s">
        <v>121</v>
      </c>
      <c r="D61" s="5" t="s">
        <v>1180</v>
      </c>
      <c r="E61" s="5" t="s">
        <v>1181</v>
      </c>
      <c r="F61" s="5" t="s">
        <v>1182</v>
      </c>
      <c r="G61" s="5" t="s">
        <v>945</v>
      </c>
      <c r="J61" s="5" t="s">
        <v>1493</v>
      </c>
    </row>
    <row r="62" spans="1:10">
      <c r="A62" s="5">
        <v>61</v>
      </c>
      <c r="B62" s="5" t="s">
        <v>941</v>
      </c>
      <c r="C62" s="5" t="s">
        <v>121</v>
      </c>
      <c r="D62" s="5" t="s">
        <v>1183</v>
      </c>
      <c r="E62" s="5" t="s">
        <v>1184</v>
      </c>
      <c r="F62" s="5" t="s">
        <v>1185</v>
      </c>
      <c r="G62" s="5" t="s">
        <v>1129</v>
      </c>
      <c r="H62" s="5" t="s">
        <v>1186</v>
      </c>
      <c r="J62" s="5" t="s">
        <v>1493</v>
      </c>
    </row>
    <row r="63" spans="1:10">
      <c r="A63" s="5">
        <v>62</v>
      </c>
      <c r="B63" s="5" t="s">
        <v>941</v>
      </c>
      <c r="C63" s="5" t="s">
        <v>121</v>
      </c>
      <c r="D63" s="5" t="s">
        <v>1187</v>
      </c>
      <c r="E63" s="5" t="s">
        <v>1188</v>
      </c>
      <c r="F63" s="5" t="s">
        <v>1189</v>
      </c>
      <c r="G63" s="5" t="s">
        <v>945</v>
      </c>
      <c r="H63" s="5" t="s">
        <v>1190</v>
      </c>
      <c r="J63" s="5" t="s">
        <v>1493</v>
      </c>
    </row>
    <row r="64" spans="1:10">
      <c r="A64" s="5">
        <v>63</v>
      </c>
      <c r="B64" s="5" t="s">
        <v>941</v>
      </c>
      <c r="C64" s="5" t="s">
        <v>121</v>
      </c>
      <c r="D64" s="5" t="s">
        <v>1191</v>
      </c>
      <c r="E64" s="5" t="s">
        <v>1192</v>
      </c>
      <c r="F64" s="5" t="s">
        <v>1193</v>
      </c>
      <c r="G64" s="5" t="s">
        <v>982</v>
      </c>
      <c r="H64" s="5" t="s">
        <v>1194</v>
      </c>
      <c r="J64" s="5" t="s">
        <v>1493</v>
      </c>
    </row>
    <row r="65" spans="1:10">
      <c r="A65" s="5">
        <v>64</v>
      </c>
      <c r="B65" s="5" t="s">
        <v>941</v>
      </c>
      <c r="C65" s="5" t="s">
        <v>121</v>
      </c>
      <c r="D65" s="5" t="s">
        <v>1195</v>
      </c>
      <c r="E65" s="5" t="s">
        <v>1196</v>
      </c>
      <c r="F65" s="5" t="s">
        <v>1197</v>
      </c>
      <c r="G65" s="5" t="s">
        <v>1093</v>
      </c>
      <c r="H65" s="5" t="s">
        <v>1198</v>
      </c>
      <c r="J65" s="5" t="s">
        <v>1493</v>
      </c>
    </row>
    <row r="66" spans="1:10">
      <c r="A66" s="5">
        <v>65</v>
      </c>
      <c r="B66" s="5" t="s">
        <v>941</v>
      </c>
      <c r="C66" s="5" t="s">
        <v>121</v>
      </c>
      <c r="D66" s="5" t="s">
        <v>1199</v>
      </c>
      <c r="E66" s="5" t="s">
        <v>1200</v>
      </c>
      <c r="F66" s="5" t="s">
        <v>1201</v>
      </c>
      <c r="G66" s="5" t="s">
        <v>945</v>
      </c>
      <c r="H66" s="5" t="s">
        <v>1202</v>
      </c>
      <c r="J66" s="5" t="s">
        <v>1493</v>
      </c>
    </row>
    <row r="67" spans="1:10">
      <c r="A67" s="5">
        <v>66</v>
      </c>
      <c r="B67" s="5" t="s">
        <v>941</v>
      </c>
      <c r="C67" s="5" t="s">
        <v>121</v>
      </c>
      <c r="D67" s="5" t="s">
        <v>1203</v>
      </c>
      <c r="E67" s="5" t="s">
        <v>1204</v>
      </c>
      <c r="F67" s="5" t="s">
        <v>1205</v>
      </c>
      <c r="G67" s="5" t="s">
        <v>1206</v>
      </c>
      <c r="H67" s="5" t="s">
        <v>1207</v>
      </c>
      <c r="J67" s="5" t="s">
        <v>1493</v>
      </c>
    </row>
    <row r="68" spans="1:10">
      <c r="A68" s="5">
        <v>67</v>
      </c>
      <c r="B68" s="5" t="s">
        <v>941</v>
      </c>
      <c r="C68" s="5" t="s">
        <v>121</v>
      </c>
      <c r="D68" s="5" t="s">
        <v>1208</v>
      </c>
      <c r="E68" s="5" t="s">
        <v>1209</v>
      </c>
      <c r="F68" s="5" t="s">
        <v>1210</v>
      </c>
      <c r="G68" s="5" t="s">
        <v>1138</v>
      </c>
      <c r="H68" s="5" t="s">
        <v>1211</v>
      </c>
      <c r="J68" s="5" t="s">
        <v>1493</v>
      </c>
    </row>
    <row r="69" spans="1:10">
      <c r="A69" s="5">
        <v>68</v>
      </c>
      <c r="B69" s="5" t="s">
        <v>941</v>
      </c>
      <c r="C69" s="5" t="s">
        <v>121</v>
      </c>
      <c r="D69" s="5" t="s">
        <v>1212</v>
      </c>
      <c r="E69" s="5" t="s">
        <v>1213</v>
      </c>
      <c r="F69" s="5" t="s">
        <v>1214</v>
      </c>
      <c r="G69" s="5" t="s">
        <v>945</v>
      </c>
      <c r="J69" s="5" t="s">
        <v>1493</v>
      </c>
    </row>
    <row r="70" spans="1:10">
      <c r="A70" s="5">
        <v>69</v>
      </c>
      <c r="B70" s="5" t="s">
        <v>941</v>
      </c>
      <c r="C70" s="5" t="s">
        <v>121</v>
      </c>
      <c r="D70" s="5" t="s">
        <v>1215</v>
      </c>
      <c r="E70" s="5" t="s">
        <v>1216</v>
      </c>
      <c r="F70" s="5" t="s">
        <v>1217</v>
      </c>
      <c r="G70" s="5" t="s">
        <v>1218</v>
      </c>
      <c r="J70" s="5" t="s">
        <v>1493</v>
      </c>
    </row>
    <row r="71" spans="1:10">
      <c r="A71" s="5">
        <v>70</v>
      </c>
      <c r="B71" s="5" t="s">
        <v>941</v>
      </c>
      <c r="C71" s="5" t="s">
        <v>121</v>
      </c>
      <c r="D71" s="5" t="s">
        <v>1219</v>
      </c>
      <c r="E71" s="5" t="s">
        <v>1220</v>
      </c>
      <c r="F71" s="5" t="s">
        <v>1221</v>
      </c>
      <c r="G71" s="5" t="s">
        <v>970</v>
      </c>
      <c r="H71" s="5" t="s">
        <v>1222</v>
      </c>
      <c r="J71" s="5" t="s">
        <v>1493</v>
      </c>
    </row>
    <row r="72" spans="1:10">
      <c r="A72" s="5">
        <v>71</v>
      </c>
      <c r="B72" s="5" t="s">
        <v>941</v>
      </c>
      <c r="C72" s="5" t="s">
        <v>121</v>
      </c>
      <c r="D72" s="5" t="s">
        <v>1223</v>
      </c>
      <c r="E72" s="5" t="s">
        <v>1224</v>
      </c>
      <c r="F72" s="5" t="s">
        <v>1225</v>
      </c>
      <c r="G72" s="5" t="s">
        <v>945</v>
      </c>
      <c r="H72" s="5" t="s">
        <v>1226</v>
      </c>
      <c r="J72" s="5" t="s">
        <v>1493</v>
      </c>
    </row>
    <row r="73" spans="1:10">
      <c r="A73" s="5">
        <v>72</v>
      </c>
      <c r="B73" s="5" t="s">
        <v>941</v>
      </c>
      <c r="C73" s="5" t="s">
        <v>121</v>
      </c>
      <c r="D73" s="5" t="s">
        <v>1227</v>
      </c>
      <c r="E73" s="5" t="s">
        <v>1228</v>
      </c>
      <c r="F73" s="5" t="s">
        <v>1229</v>
      </c>
      <c r="G73" s="5" t="s">
        <v>1230</v>
      </c>
      <c r="J73" s="5" t="s">
        <v>1493</v>
      </c>
    </row>
    <row r="74" spans="1:10">
      <c r="A74" s="5">
        <v>73</v>
      </c>
      <c r="B74" s="5" t="s">
        <v>941</v>
      </c>
      <c r="C74" s="5" t="s">
        <v>121</v>
      </c>
      <c r="D74" s="5" t="s">
        <v>1231</v>
      </c>
      <c r="E74" s="5" t="s">
        <v>1232</v>
      </c>
      <c r="F74" s="5" t="s">
        <v>1233</v>
      </c>
      <c r="G74" s="5" t="s">
        <v>1234</v>
      </c>
      <c r="J74" s="5" t="s">
        <v>1493</v>
      </c>
    </row>
    <row r="75" spans="1:10">
      <c r="A75" s="5">
        <v>74</v>
      </c>
      <c r="B75" s="5" t="s">
        <v>941</v>
      </c>
      <c r="C75" s="5" t="s">
        <v>121</v>
      </c>
      <c r="D75" s="5" t="s">
        <v>1235</v>
      </c>
      <c r="E75" s="5" t="s">
        <v>1236</v>
      </c>
      <c r="F75" s="5" t="s">
        <v>1237</v>
      </c>
      <c r="G75" s="5" t="s">
        <v>1206</v>
      </c>
      <c r="H75" s="5" t="s">
        <v>1238</v>
      </c>
      <c r="J75" s="5" t="s">
        <v>1493</v>
      </c>
    </row>
    <row r="76" spans="1:10">
      <c r="A76" s="5">
        <v>75</v>
      </c>
      <c r="B76" s="5" t="s">
        <v>941</v>
      </c>
      <c r="C76" s="5" t="s">
        <v>121</v>
      </c>
      <c r="D76" s="5" t="s">
        <v>1239</v>
      </c>
      <c r="E76" s="5" t="s">
        <v>1240</v>
      </c>
      <c r="F76" s="5" t="s">
        <v>1241</v>
      </c>
      <c r="G76" s="5" t="s">
        <v>1242</v>
      </c>
      <c r="J76" s="5" t="s">
        <v>1493</v>
      </c>
    </row>
    <row r="77" spans="1:10">
      <c r="A77" s="5">
        <v>76</v>
      </c>
      <c r="B77" s="5" t="s">
        <v>941</v>
      </c>
      <c r="C77" s="5" t="s">
        <v>121</v>
      </c>
      <c r="D77" s="5" t="s">
        <v>1243</v>
      </c>
      <c r="E77" s="5" t="s">
        <v>1244</v>
      </c>
      <c r="F77" s="5" t="s">
        <v>1245</v>
      </c>
      <c r="G77" s="5" t="s">
        <v>945</v>
      </c>
      <c r="H77" s="5" t="s">
        <v>1246</v>
      </c>
      <c r="J77" s="5" t="s">
        <v>1493</v>
      </c>
    </row>
    <row r="78" spans="1:10">
      <c r="A78" s="5">
        <v>77</v>
      </c>
      <c r="B78" s="5" t="s">
        <v>941</v>
      </c>
      <c r="C78" s="5" t="s">
        <v>121</v>
      </c>
      <c r="D78" s="5" t="s">
        <v>1247</v>
      </c>
      <c r="E78" s="5" t="s">
        <v>1248</v>
      </c>
      <c r="F78" s="5" t="s">
        <v>1249</v>
      </c>
      <c r="G78" s="5" t="s">
        <v>1058</v>
      </c>
      <c r="H78" s="5" t="s">
        <v>1250</v>
      </c>
      <c r="J78" s="5" t="s">
        <v>1493</v>
      </c>
    </row>
    <row r="79" spans="1:10">
      <c r="A79" s="5">
        <v>78</v>
      </c>
      <c r="B79" s="5" t="s">
        <v>941</v>
      </c>
      <c r="C79" s="5" t="s">
        <v>121</v>
      </c>
      <c r="D79" s="5" t="s">
        <v>1251</v>
      </c>
      <c r="E79" s="5" t="s">
        <v>1252</v>
      </c>
      <c r="F79" s="5" t="s">
        <v>1253</v>
      </c>
      <c r="G79" s="5" t="s">
        <v>1218</v>
      </c>
      <c r="H79" s="5" t="s">
        <v>1254</v>
      </c>
      <c r="J79" s="5" t="s">
        <v>1493</v>
      </c>
    </row>
    <row r="80" spans="1:10">
      <c r="A80" s="5">
        <v>79</v>
      </c>
      <c r="B80" s="5" t="s">
        <v>941</v>
      </c>
      <c r="C80" s="5" t="s">
        <v>121</v>
      </c>
      <c r="D80" s="5" t="s">
        <v>1255</v>
      </c>
      <c r="E80" s="5" t="s">
        <v>1256</v>
      </c>
      <c r="F80" s="5" t="s">
        <v>1257</v>
      </c>
      <c r="G80" s="5" t="s">
        <v>1258</v>
      </c>
      <c r="H80" s="5" t="s">
        <v>1259</v>
      </c>
      <c r="J80" s="5" t="s">
        <v>1493</v>
      </c>
    </row>
    <row r="81" spans="1:10">
      <c r="A81" s="5">
        <v>80</v>
      </c>
      <c r="B81" s="5" t="s">
        <v>941</v>
      </c>
      <c r="C81" s="5" t="s">
        <v>121</v>
      </c>
      <c r="D81" s="5" t="s">
        <v>1260</v>
      </c>
      <c r="E81" s="5" t="s">
        <v>1261</v>
      </c>
      <c r="F81" s="5" t="s">
        <v>1262</v>
      </c>
      <c r="G81" s="5" t="s">
        <v>977</v>
      </c>
      <c r="J81" s="5" t="s">
        <v>1493</v>
      </c>
    </row>
    <row r="82" spans="1:10">
      <c r="A82" s="5">
        <v>81</v>
      </c>
      <c r="B82" s="5" t="s">
        <v>941</v>
      </c>
      <c r="C82" s="5" t="s">
        <v>121</v>
      </c>
      <c r="D82" s="5" t="s">
        <v>1263</v>
      </c>
      <c r="E82" s="5" t="s">
        <v>1264</v>
      </c>
      <c r="F82" s="5" t="s">
        <v>1265</v>
      </c>
      <c r="G82" s="5" t="s">
        <v>1093</v>
      </c>
      <c r="H82" s="5" t="s">
        <v>1266</v>
      </c>
      <c r="J82" s="5" t="s">
        <v>1493</v>
      </c>
    </row>
    <row r="83" spans="1:10">
      <c r="A83" s="5">
        <v>82</v>
      </c>
      <c r="B83" s="5" t="s">
        <v>941</v>
      </c>
      <c r="C83" s="5" t="s">
        <v>121</v>
      </c>
      <c r="D83" s="5" t="s">
        <v>1267</v>
      </c>
      <c r="E83" s="5" t="s">
        <v>1268</v>
      </c>
      <c r="F83" s="5" t="s">
        <v>1269</v>
      </c>
      <c r="G83" s="5" t="s">
        <v>1093</v>
      </c>
      <c r="H83" s="5" t="s">
        <v>1270</v>
      </c>
      <c r="J83" s="5" t="s">
        <v>1493</v>
      </c>
    </row>
    <row r="84" spans="1:10">
      <c r="A84" s="5">
        <v>83</v>
      </c>
      <c r="B84" s="5" t="s">
        <v>941</v>
      </c>
      <c r="C84" s="5" t="s">
        <v>121</v>
      </c>
      <c r="D84" s="5" t="s">
        <v>1271</v>
      </c>
      <c r="E84" s="5" t="s">
        <v>1272</v>
      </c>
      <c r="F84" s="5" t="s">
        <v>1273</v>
      </c>
      <c r="G84" s="5" t="s">
        <v>1234</v>
      </c>
      <c r="H84" s="5" t="s">
        <v>1274</v>
      </c>
      <c r="J84" s="5" t="s">
        <v>1493</v>
      </c>
    </row>
    <row r="85" spans="1:10">
      <c r="A85" s="5">
        <v>84</v>
      </c>
      <c r="B85" s="5" t="s">
        <v>941</v>
      </c>
      <c r="C85" s="5" t="s">
        <v>121</v>
      </c>
      <c r="D85" s="5" t="s">
        <v>1275</v>
      </c>
      <c r="E85" s="5" t="s">
        <v>1276</v>
      </c>
      <c r="F85" s="5" t="s">
        <v>1277</v>
      </c>
      <c r="G85" s="5" t="s">
        <v>1218</v>
      </c>
      <c r="H85" s="5" t="s">
        <v>1278</v>
      </c>
      <c r="J85" s="5" t="s">
        <v>1493</v>
      </c>
    </row>
    <row r="86" spans="1:10">
      <c r="A86" s="5">
        <v>85</v>
      </c>
      <c r="B86" s="5" t="s">
        <v>941</v>
      </c>
      <c r="C86" s="5" t="s">
        <v>121</v>
      </c>
      <c r="D86" s="5" t="s">
        <v>1279</v>
      </c>
      <c r="E86" s="5" t="s">
        <v>1280</v>
      </c>
      <c r="F86" s="5" t="s">
        <v>1281</v>
      </c>
      <c r="G86" s="5" t="s">
        <v>1093</v>
      </c>
      <c r="H86" s="5" t="s">
        <v>1282</v>
      </c>
      <c r="J86" s="5" t="s">
        <v>1493</v>
      </c>
    </row>
    <row r="87" spans="1:10">
      <c r="A87" s="5">
        <v>86</v>
      </c>
      <c r="B87" s="5" t="s">
        <v>941</v>
      </c>
      <c r="C87" s="5" t="s">
        <v>121</v>
      </c>
      <c r="D87" s="5" t="s">
        <v>1283</v>
      </c>
      <c r="E87" s="5" t="s">
        <v>1284</v>
      </c>
      <c r="F87" s="5" t="s">
        <v>1285</v>
      </c>
      <c r="G87" s="5" t="s">
        <v>1286</v>
      </c>
      <c r="H87" s="5" t="s">
        <v>1287</v>
      </c>
      <c r="J87" s="5" t="s">
        <v>1493</v>
      </c>
    </row>
    <row r="88" spans="1:10">
      <c r="A88" s="5">
        <v>87</v>
      </c>
      <c r="B88" s="5" t="s">
        <v>941</v>
      </c>
      <c r="C88" s="5" t="s">
        <v>121</v>
      </c>
      <c r="D88" s="5" t="s">
        <v>1288</v>
      </c>
      <c r="E88" s="5" t="s">
        <v>1289</v>
      </c>
      <c r="F88" s="5" t="s">
        <v>1290</v>
      </c>
      <c r="G88" s="5" t="s">
        <v>1291</v>
      </c>
      <c r="J88" s="5" t="s">
        <v>1493</v>
      </c>
    </row>
    <row r="89" spans="1:10">
      <c r="A89" s="5">
        <v>88</v>
      </c>
      <c r="B89" s="5" t="s">
        <v>941</v>
      </c>
      <c r="C89" s="5" t="s">
        <v>121</v>
      </c>
      <c r="D89" s="5" t="s">
        <v>1292</v>
      </c>
      <c r="E89" s="5" t="s">
        <v>1293</v>
      </c>
      <c r="F89" s="5" t="s">
        <v>1294</v>
      </c>
      <c r="G89" s="5" t="s">
        <v>1058</v>
      </c>
      <c r="H89" s="5" t="s">
        <v>1295</v>
      </c>
      <c r="J89" s="5" t="s">
        <v>1493</v>
      </c>
    </row>
    <row r="90" spans="1:10">
      <c r="A90" s="5">
        <v>89</v>
      </c>
      <c r="B90" s="5" t="s">
        <v>941</v>
      </c>
      <c r="C90" s="5" t="s">
        <v>121</v>
      </c>
      <c r="D90" s="5" t="s">
        <v>1296</v>
      </c>
      <c r="E90" s="5" t="s">
        <v>1297</v>
      </c>
      <c r="F90" s="5" t="s">
        <v>1298</v>
      </c>
      <c r="G90" s="5" t="s">
        <v>945</v>
      </c>
      <c r="J90" s="5" t="s">
        <v>1493</v>
      </c>
    </row>
    <row r="91" spans="1:10">
      <c r="A91" s="5">
        <v>90</v>
      </c>
      <c r="B91" s="5" t="s">
        <v>941</v>
      </c>
      <c r="C91" s="5" t="s">
        <v>121</v>
      </c>
      <c r="D91" s="5" t="s">
        <v>1299</v>
      </c>
      <c r="E91" s="5" t="s">
        <v>1300</v>
      </c>
      <c r="F91" s="5" t="s">
        <v>1301</v>
      </c>
      <c r="G91" s="5" t="s">
        <v>1138</v>
      </c>
      <c r="H91" s="5" t="s">
        <v>1302</v>
      </c>
      <c r="J91" s="5" t="s">
        <v>1493</v>
      </c>
    </row>
    <row r="92" spans="1:10">
      <c r="A92" s="5">
        <v>91</v>
      </c>
      <c r="B92" s="5" t="s">
        <v>941</v>
      </c>
      <c r="C92" s="5" t="s">
        <v>121</v>
      </c>
      <c r="D92" s="5" t="s">
        <v>1303</v>
      </c>
      <c r="E92" s="5" t="s">
        <v>1304</v>
      </c>
      <c r="F92" s="5" t="s">
        <v>1305</v>
      </c>
      <c r="G92" s="5" t="s">
        <v>1306</v>
      </c>
      <c r="H92" s="5" t="s">
        <v>1307</v>
      </c>
      <c r="J92" s="5" t="s">
        <v>1493</v>
      </c>
    </row>
    <row r="93" spans="1:10">
      <c r="A93" s="5">
        <v>92</v>
      </c>
      <c r="B93" s="5" t="s">
        <v>941</v>
      </c>
      <c r="C93" s="5" t="s">
        <v>121</v>
      </c>
      <c r="D93" s="5" t="s">
        <v>1308</v>
      </c>
      <c r="E93" s="5" t="s">
        <v>1309</v>
      </c>
      <c r="F93" s="5" t="s">
        <v>1310</v>
      </c>
      <c r="G93" s="5" t="s">
        <v>1093</v>
      </c>
      <c r="H93" s="5" t="s">
        <v>1266</v>
      </c>
      <c r="J93" s="5" t="s">
        <v>1493</v>
      </c>
    </row>
    <row r="94" spans="1:10">
      <c r="A94" s="5">
        <v>93</v>
      </c>
      <c r="B94" s="5" t="s">
        <v>941</v>
      </c>
      <c r="C94" s="5" t="s">
        <v>121</v>
      </c>
      <c r="D94" s="5" t="s">
        <v>1311</v>
      </c>
      <c r="E94" s="5" t="s">
        <v>1312</v>
      </c>
      <c r="F94" s="5" t="s">
        <v>1313</v>
      </c>
      <c r="G94" s="5" t="s">
        <v>1242</v>
      </c>
      <c r="J94" s="5" t="s">
        <v>1493</v>
      </c>
    </row>
    <row r="95" spans="1:10">
      <c r="A95" s="5">
        <v>94</v>
      </c>
      <c r="B95" s="5" t="s">
        <v>941</v>
      </c>
      <c r="C95" s="5" t="s">
        <v>121</v>
      </c>
      <c r="D95" s="5" t="s">
        <v>1314</v>
      </c>
      <c r="E95" s="5" t="s">
        <v>1315</v>
      </c>
      <c r="F95" s="5" t="s">
        <v>1316</v>
      </c>
      <c r="G95" s="5" t="s">
        <v>970</v>
      </c>
      <c r="H95" s="5" t="s">
        <v>1190</v>
      </c>
      <c r="J95" s="5" t="s">
        <v>1493</v>
      </c>
    </row>
    <row r="96" spans="1:10">
      <c r="A96" s="5">
        <v>95</v>
      </c>
      <c r="B96" s="5" t="s">
        <v>941</v>
      </c>
      <c r="C96" s="5" t="s">
        <v>121</v>
      </c>
      <c r="D96" s="5" t="s">
        <v>1317</v>
      </c>
      <c r="E96" s="5" t="s">
        <v>1318</v>
      </c>
      <c r="F96" s="5" t="s">
        <v>1319</v>
      </c>
      <c r="G96" s="5" t="s">
        <v>1320</v>
      </c>
      <c r="J96" s="5" t="s">
        <v>1493</v>
      </c>
    </row>
    <row r="97" spans="1:10">
      <c r="A97" s="5">
        <v>96</v>
      </c>
      <c r="B97" s="5" t="s">
        <v>941</v>
      </c>
      <c r="C97" s="5" t="s">
        <v>121</v>
      </c>
      <c r="D97" s="5" t="s">
        <v>1321</v>
      </c>
      <c r="E97" s="5" t="s">
        <v>1322</v>
      </c>
      <c r="F97" s="5" t="s">
        <v>1323</v>
      </c>
      <c r="G97" s="5" t="s">
        <v>982</v>
      </c>
      <c r="H97" s="5" t="s">
        <v>1324</v>
      </c>
      <c r="J97" s="5" t="s">
        <v>1493</v>
      </c>
    </row>
    <row r="98" spans="1:10">
      <c r="A98" s="5">
        <v>97</v>
      </c>
      <c r="B98" s="5" t="s">
        <v>941</v>
      </c>
      <c r="C98" s="5" t="s">
        <v>121</v>
      </c>
      <c r="D98" s="5" t="s">
        <v>1325</v>
      </c>
      <c r="E98" s="5" t="s">
        <v>1326</v>
      </c>
      <c r="F98" s="5" t="s">
        <v>1327</v>
      </c>
      <c r="G98" s="5" t="s">
        <v>1129</v>
      </c>
      <c r="H98" s="5" t="s">
        <v>1328</v>
      </c>
      <c r="J98" s="5" t="s">
        <v>1493</v>
      </c>
    </row>
    <row r="99" spans="1:10">
      <c r="A99" s="5">
        <v>98</v>
      </c>
      <c r="B99" s="5" t="s">
        <v>941</v>
      </c>
      <c r="C99" s="5" t="s">
        <v>121</v>
      </c>
      <c r="D99" s="5" t="s">
        <v>1329</v>
      </c>
      <c r="E99" s="5" t="s">
        <v>1330</v>
      </c>
      <c r="F99" s="5" t="s">
        <v>1331</v>
      </c>
      <c r="G99" s="5" t="s">
        <v>1129</v>
      </c>
      <c r="J99" s="5" t="s">
        <v>1493</v>
      </c>
    </row>
    <row r="100" spans="1:10">
      <c r="A100" s="5">
        <v>99</v>
      </c>
      <c r="B100" s="5" t="s">
        <v>941</v>
      </c>
      <c r="C100" s="5" t="s">
        <v>121</v>
      </c>
      <c r="D100" s="5" t="s">
        <v>1332</v>
      </c>
      <c r="E100" s="5" t="s">
        <v>1333</v>
      </c>
      <c r="F100" s="5" t="s">
        <v>1334</v>
      </c>
      <c r="G100" s="5" t="s">
        <v>1335</v>
      </c>
      <c r="J100" s="5" t="s">
        <v>1493</v>
      </c>
    </row>
    <row r="101" spans="1:10">
      <c r="A101" s="5">
        <v>100</v>
      </c>
      <c r="B101" s="5" t="s">
        <v>941</v>
      </c>
      <c r="C101" s="5" t="s">
        <v>121</v>
      </c>
      <c r="D101" s="5" t="s">
        <v>1336</v>
      </c>
      <c r="E101" s="5" t="s">
        <v>1337</v>
      </c>
      <c r="F101" s="5" t="s">
        <v>1338</v>
      </c>
      <c r="G101" s="5" t="s">
        <v>1049</v>
      </c>
      <c r="H101" s="5" t="s">
        <v>1339</v>
      </c>
      <c r="J101" s="5" t="s">
        <v>1493</v>
      </c>
    </row>
    <row r="102" spans="1:10">
      <c r="A102" s="5">
        <v>101</v>
      </c>
      <c r="B102" s="5" t="s">
        <v>941</v>
      </c>
      <c r="C102" s="5" t="s">
        <v>121</v>
      </c>
      <c r="D102" s="5" t="s">
        <v>1340</v>
      </c>
      <c r="E102" s="5" t="s">
        <v>1341</v>
      </c>
      <c r="F102" s="5" t="s">
        <v>1342</v>
      </c>
      <c r="G102" s="5" t="s">
        <v>982</v>
      </c>
      <c r="J102" s="5" t="s">
        <v>1493</v>
      </c>
    </row>
    <row r="103" spans="1:10">
      <c r="A103" s="5">
        <v>102</v>
      </c>
      <c r="B103" s="5" t="s">
        <v>941</v>
      </c>
      <c r="C103" s="5" t="s">
        <v>121</v>
      </c>
      <c r="D103" s="5" t="s">
        <v>1343</v>
      </c>
      <c r="E103" s="5" t="s">
        <v>1344</v>
      </c>
      <c r="F103" s="5" t="s">
        <v>1002</v>
      </c>
      <c r="G103" s="5" t="s">
        <v>1345</v>
      </c>
      <c r="J103" s="5" t="s">
        <v>1493</v>
      </c>
    </row>
    <row r="104" spans="1:10">
      <c r="A104" s="5">
        <v>103</v>
      </c>
      <c r="B104" s="5" t="s">
        <v>941</v>
      </c>
      <c r="C104" s="5" t="s">
        <v>121</v>
      </c>
      <c r="D104" s="5" t="s">
        <v>1346</v>
      </c>
      <c r="E104" s="5" t="s">
        <v>1347</v>
      </c>
      <c r="F104" s="5" t="s">
        <v>1348</v>
      </c>
      <c r="G104" s="5" t="s">
        <v>1258</v>
      </c>
      <c r="H104" s="5" t="s">
        <v>1349</v>
      </c>
      <c r="J104" s="5" t="s">
        <v>1493</v>
      </c>
    </row>
    <row r="105" spans="1:10">
      <c r="A105" s="5">
        <v>104</v>
      </c>
      <c r="B105" s="5" t="s">
        <v>941</v>
      </c>
      <c r="C105" s="5" t="s">
        <v>121</v>
      </c>
      <c r="D105" s="5" t="s">
        <v>1350</v>
      </c>
      <c r="E105" s="5" t="s">
        <v>1351</v>
      </c>
      <c r="F105" s="5" t="s">
        <v>1352</v>
      </c>
      <c r="G105" s="5" t="s">
        <v>1258</v>
      </c>
      <c r="H105" s="5" t="s">
        <v>1353</v>
      </c>
      <c r="J105" s="5" t="s">
        <v>1493</v>
      </c>
    </row>
    <row r="106" spans="1:10">
      <c r="A106" s="5">
        <v>105</v>
      </c>
      <c r="B106" s="5" t="s">
        <v>941</v>
      </c>
      <c r="C106" s="5" t="s">
        <v>121</v>
      </c>
      <c r="D106" s="5" t="s">
        <v>1354</v>
      </c>
      <c r="E106" s="5" t="s">
        <v>1355</v>
      </c>
      <c r="F106" s="5" t="s">
        <v>1356</v>
      </c>
      <c r="G106" s="5" t="s">
        <v>982</v>
      </c>
      <c r="H106" s="5" t="s">
        <v>1357</v>
      </c>
      <c r="J106" s="5" t="s">
        <v>1493</v>
      </c>
    </row>
    <row r="107" spans="1:10">
      <c r="A107" s="5">
        <v>106</v>
      </c>
      <c r="B107" s="5" t="s">
        <v>941</v>
      </c>
      <c r="C107" s="5" t="s">
        <v>121</v>
      </c>
      <c r="D107" s="5" t="s">
        <v>1358</v>
      </c>
      <c r="E107" s="5" t="s">
        <v>1359</v>
      </c>
      <c r="F107" s="5" t="s">
        <v>1360</v>
      </c>
      <c r="G107" s="5" t="s">
        <v>945</v>
      </c>
      <c r="H107" s="5" t="s">
        <v>1361</v>
      </c>
      <c r="J107" s="5" t="s">
        <v>1493</v>
      </c>
    </row>
    <row r="108" spans="1:10">
      <c r="A108" s="5">
        <v>107</v>
      </c>
      <c r="B108" s="5" t="s">
        <v>941</v>
      </c>
      <c r="C108" s="5" t="s">
        <v>121</v>
      </c>
      <c r="D108" s="5" t="s">
        <v>1362</v>
      </c>
      <c r="E108" s="5" t="s">
        <v>1363</v>
      </c>
      <c r="F108" s="5" t="s">
        <v>1364</v>
      </c>
      <c r="G108" s="5" t="s">
        <v>1154</v>
      </c>
      <c r="H108" s="5" t="s">
        <v>1365</v>
      </c>
      <c r="J108" s="5" t="s">
        <v>1493</v>
      </c>
    </row>
    <row r="109" spans="1:10">
      <c r="A109" s="5">
        <v>108</v>
      </c>
      <c r="B109" s="5" t="s">
        <v>941</v>
      </c>
      <c r="C109" s="5" t="s">
        <v>121</v>
      </c>
      <c r="D109" s="5" t="s">
        <v>1366</v>
      </c>
      <c r="E109" s="5" t="s">
        <v>1367</v>
      </c>
      <c r="F109" s="5" t="s">
        <v>1368</v>
      </c>
      <c r="G109" s="5" t="s">
        <v>1218</v>
      </c>
      <c r="J109" s="5" t="s">
        <v>1493</v>
      </c>
    </row>
    <row r="110" spans="1:10">
      <c r="A110" s="5">
        <v>109</v>
      </c>
      <c r="B110" s="5" t="s">
        <v>941</v>
      </c>
      <c r="C110" s="5" t="s">
        <v>121</v>
      </c>
      <c r="D110" s="5" t="s">
        <v>1369</v>
      </c>
      <c r="E110" s="5" t="s">
        <v>1370</v>
      </c>
      <c r="F110" s="5" t="s">
        <v>1371</v>
      </c>
      <c r="G110" s="5" t="s">
        <v>950</v>
      </c>
      <c r="H110" s="5" t="s">
        <v>1372</v>
      </c>
      <c r="J110" s="5" t="s">
        <v>1493</v>
      </c>
    </row>
    <row r="111" spans="1:10">
      <c r="A111" s="5">
        <v>110</v>
      </c>
      <c r="B111" s="5" t="s">
        <v>941</v>
      </c>
      <c r="C111" s="5" t="s">
        <v>121</v>
      </c>
      <c r="D111" s="5" t="s">
        <v>1373</v>
      </c>
      <c r="E111" s="5" t="s">
        <v>1374</v>
      </c>
      <c r="F111" s="5" t="s">
        <v>1375</v>
      </c>
      <c r="G111" s="5" t="s">
        <v>950</v>
      </c>
      <c r="H111" s="5" t="s">
        <v>1376</v>
      </c>
      <c r="J111" s="5" t="s">
        <v>1493</v>
      </c>
    </row>
    <row r="112" spans="1:10">
      <c r="A112" s="5">
        <v>111</v>
      </c>
      <c r="B112" s="5" t="s">
        <v>941</v>
      </c>
      <c r="C112" s="5" t="s">
        <v>121</v>
      </c>
      <c r="D112" s="5" t="s">
        <v>1377</v>
      </c>
      <c r="E112" s="5" t="s">
        <v>1378</v>
      </c>
      <c r="F112" s="5" t="s">
        <v>1379</v>
      </c>
      <c r="G112" s="5" t="s">
        <v>1093</v>
      </c>
      <c r="H112" s="5" t="s">
        <v>1380</v>
      </c>
      <c r="J112" s="5" t="s">
        <v>1493</v>
      </c>
    </row>
    <row r="113" spans="1:10">
      <c r="A113" s="5">
        <v>112</v>
      </c>
      <c r="B113" s="5" t="s">
        <v>941</v>
      </c>
      <c r="C113" s="5" t="s">
        <v>121</v>
      </c>
      <c r="D113" s="5" t="s">
        <v>1381</v>
      </c>
      <c r="E113" s="5" t="s">
        <v>1382</v>
      </c>
      <c r="F113" s="5" t="s">
        <v>1383</v>
      </c>
      <c r="G113" s="5" t="s">
        <v>1218</v>
      </c>
      <c r="H113" s="5" t="s">
        <v>1384</v>
      </c>
      <c r="J113" s="5" t="s">
        <v>1493</v>
      </c>
    </row>
    <row r="114" spans="1:10">
      <c r="A114" s="5">
        <v>113</v>
      </c>
      <c r="B114" s="5" t="s">
        <v>941</v>
      </c>
      <c r="C114" s="5" t="s">
        <v>121</v>
      </c>
      <c r="D114" s="5" t="s">
        <v>1385</v>
      </c>
      <c r="E114" s="5" t="s">
        <v>1386</v>
      </c>
      <c r="F114" s="5" t="s">
        <v>1319</v>
      </c>
      <c r="G114" s="5" t="s">
        <v>1387</v>
      </c>
      <c r="H114" s="5" t="s">
        <v>1388</v>
      </c>
      <c r="J114" s="5" t="s">
        <v>1493</v>
      </c>
    </row>
    <row r="115" spans="1:10">
      <c r="A115" s="5">
        <v>114</v>
      </c>
      <c r="B115" s="5" t="s">
        <v>941</v>
      </c>
      <c r="C115" s="5" t="s">
        <v>121</v>
      </c>
      <c r="D115" s="5" t="s">
        <v>1389</v>
      </c>
      <c r="E115" s="5" t="s">
        <v>1390</v>
      </c>
      <c r="F115" s="5" t="s">
        <v>1391</v>
      </c>
      <c r="G115" s="5" t="s">
        <v>1218</v>
      </c>
      <c r="H115" s="5" t="s">
        <v>1392</v>
      </c>
      <c r="J115" s="5" t="s">
        <v>1493</v>
      </c>
    </row>
    <row r="116" spans="1:10">
      <c r="A116" s="5">
        <v>115</v>
      </c>
      <c r="B116" s="5" t="s">
        <v>941</v>
      </c>
      <c r="C116" s="5" t="s">
        <v>121</v>
      </c>
      <c r="D116" s="5" t="s">
        <v>1393</v>
      </c>
      <c r="E116" s="5" t="s">
        <v>1390</v>
      </c>
      <c r="F116" s="5" t="s">
        <v>1394</v>
      </c>
      <c r="G116" s="5" t="s">
        <v>1068</v>
      </c>
      <c r="H116" s="5" t="s">
        <v>1395</v>
      </c>
      <c r="J116" s="5" t="s">
        <v>1493</v>
      </c>
    </row>
    <row r="117" spans="1:10">
      <c r="A117" s="5">
        <v>116</v>
      </c>
      <c r="B117" s="5" t="s">
        <v>941</v>
      </c>
      <c r="C117" s="5" t="s">
        <v>121</v>
      </c>
      <c r="D117" s="5" t="s">
        <v>1396</v>
      </c>
      <c r="E117" s="5" t="s">
        <v>1397</v>
      </c>
      <c r="F117" s="5" t="s">
        <v>1398</v>
      </c>
      <c r="G117" s="5" t="s">
        <v>945</v>
      </c>
      <c r="J117" s="5" t="s">
        <v>1493</v>
      </c>
    </row>
    <row r="118" spans="1:10">
      <c r="A118" s="5">
        <v>117</v>
      </c>
      <c r="B118" s="5" t="s">
        <v>941</v>
      </c>
      <c r="C118" s="5" t="s">
        <v>121</v>
      </c>
      <c r="D118" s="5" t="s">
        <v>1399</v>
      </c>
      <c r="E118" s="5" t="s">
        <v>1400</v>
      </c>
      <c r="F118" s="5" t="s">
        <v>1401</v>
      </c>
      <c r="G118" s="5" t="s">
        <v>982</v>
      </c>
      <c r="H118" s="5" t="s">
        <v>1402</v>
      </c>
      <c r="J118" s="5" t="s">
        <v>1493</v>
      </c>
    </row>
    <row r="119" spans="1:10">
      <c r="A119" s="5">
        <v>118</v>
      </c>
      <c r="B119" s="5" t="s">
        <v>941</v>
      </c>
      <c r="C119" s="5" t="s">
        <v>121</v>
      </c>
      <c r="D119" s="5" t="s">
        <v>1403</v>
      </c>
      <c r="E119" s="5" t="s">
        <v>1404</v>
      </c>
      <c r="F119" s="5" t="s">
        <v>1405</v>
      </c>
      <c r="G119" s="5" t="s">
        <v>1097</v>
      </c>
      <c r="H119" s="5" t="s">
        <v>1406</v>
      </c>
      <c r="J119" s="5" t="s">
        <v>1493</v>
      </c>
    </row>
    <row r="120" spans="1:10">
      <c r="A120" s="5">
        <v>119</v>
      </c>
      <c r="B120" s="5" t="s">
        <v>941</v>
      </c>
      <c r="C120" s="5" t="s">
        <v>121</v>
      </c>
      <c r="D120" s="5" t="s">
        <v>1407</v>
      </c>
      <c r="E120" s="5" t="s">
        <v>1408</v>
      </c>
      <c r="F120" s="5" t="s">
        <v>1409</v>
      </c>
      <c r="G120" s="5" t="s">
        <v>1049</v>
      </c>
      <c r="H120" s="5" t="s">
        <v>1250</v>
      </c>
      <c r="J120" s="5" t="s">
        <v>1493</v>
      </c>
    </row>
    <row r="121" spans="1:10">
      <c r="A121" s="5">
        <v>120</v>
      </c>
      <c r="B121" s="5" t="s">
        <v>941</v>
      </c>
      <c r="C121" s="5" t="s">
        <v>121</v>
      </c>
      <c r="D121" s="5" t="s">
        <v>1410</v>
      </c>
      <c r="E121" s="5" t="s">
        <v>1411</v>
      </c>
      <c r="F121" s="5" t="s">
        <v>1412</v>
      </c>
      <c r="G121" s="5" t="s">
        <v>1138</v>
      </c>
      <c r="J121" s="5" t="s">
        <v>1493</v>
      </c>
    </row>
    <row r="122" spans="1:10">
      <c r="A122" s="5">
        <v>121</v>
      </c>
      <c r="B122" s="5" t="s">
        <v>941</v>
      </c>
      <c r="C122" s="5" t="s">
        <v>121</v>
      </c>
      <c r="D122" s="5" t="s">
        <v>1413</v>
      </c>
      <c r="E122" s="5" t="s">
        <v>1414</v>
      </c>
      <c r="F122" s="5" t="s">
        <v>1415</v>
      </c>
      <c r="G122" s="5" t="s">
        <v>950</v>
      </c>
      <c r="J122" s="5" t="s">
        <v>1493</v>
      </c>
    </row>
    <row r="123" spans="1:10">
      <c r="A123" s="5">
        <v>122</v>
      </c>
      <c r="B123" s="5" t="s">
        <v>941</v>
      </c>
      <c r="C123" s="5" t="s">
        <v>121</v>
      </c>
      <c r="D123" s="5" t="s">
        <v>1416</v>
      </c>
      <c r="E123" s="5" t="s">
        <v>1417</v>
      </c>
      <c r="F123" s="5" t="s">
        <v>1418</v>
      </c>
      <c r="G123" s="5" t="s">
        <v>945</v>
      </c>
      <c r="H123" s="5" t="s">
        <v>1419</v>
      </c>
      <c r="J123" s="5" t="s">
        <v>1493</v>
      </c>
    </row>
    <row r="124" spans="1:10">
      <c r="A124" s="5">
        <v>123</v>
      </c>
      <c r="B124" s="5" t="s">
        <v>941</v>
      </c>
      <c r="C124" s="5" t="s">
        <v>121</v>
      </c>
      <c r="D124" s="5" t="s">
        <v>1420</v>
      </c>
      <c r="E124" s="5" t="s">
        <v>1421</v>
      </c>
      <c r="F124" s="5" t="s">
        <v>1422</v>
      </c>
      <c r="G124" s="5" t="s">
        <v>970</v>
      </c>
      <c r="J124" s="5" t="s">
        <v>1493</v>
      </c>
    </row>
    <row r="125" spans="1:10">
      <c r="A125" s="5">
        <v>124</v>
      </c>
      <c r="B125" s="5" t="s">
        <v>941</v>
      </c>
      <c r="C125" s="5" t="s">
        <v>121</v>
      </c>
      <c r="D125" s="5" t="s">
        <v>1423</v>
      </c>
      <c r="E125" s="5" t="s">
        <v>1424</v>
      </c>
      <c r="F125" s="5" t="s">
        <v>1425</v>
      </c>
      <c r="G125" s="5" t="s">
        <v>1426</v>
      </c>
      <c r="H125" s="5" t="s">
        <v>1427</v>
      </c>
      <c r="J125" s="5" t="s">
        <v>1493</v>
      </c>
    </row>
    <row r="126" spans="1:10">
      <c r="A126" s="5">
        <v>125</v>
      </c>
      <c r="B126" s="5" t="s">
        <v>941</v>
      </c>
      <c r="C126" s="5" t="s">
        <v>121</v>
      </c>
      <c r="D126" s="5" t="s">
        <v>1428</v>
      </c>
      <c r="E126" s="5" t="s">
        <v>1429</v>
      </c>
      <c r="F126" s="5" t="s">
        <v>1430</v>
      </c>
      <c r="G126" s="5" t="s">
        <v>1431</v>
      </c>
      <c r="H126" s="5" t="s">
        <v>978</v>
      </c>
      <c r="J126" s="5" t="s">
        <v>1493</v>
      </c>
    </row>
    <row r="127" spans="1:10">
      <c r="A127" s="5">
        <v>126</v>
      </c>
      <c r="B127" s="5" t="s">
        <v>941</v>
      </c>
      <c r="C127" s="5" t="s">
        <v>121</v>
      </c>
      <c r="D127" s="5" t="s">
        <v>1432</v>
      </c>
      <c r="E127" s="5" t="s">
        <v>1433</v>
      </c>
      <c r="F127" s="5" t="s">
        <v>1434</v>
      </c>
      <c r="G127" s="5" t="s">
        <v>945</v>
      </c>
      <c r="H127" s="5" t="s">
        <v>1435</v>
      </c>
      <c r="J127" s="5" t="s">
        <v>1493</v>
      </c>
    </row>
    <row r="128" spans="1:10">
      <c r="A128" s="5">
        <v>127</v>
      </c>
      <c r="B128" s="5" t="s">
        <v>941</v>
      </c>
      <c r="C128" s="5" t="s">
        <v>121</v>
      </c>
      <c r="D128" s="5" t="s">
        <v>1436</v>
      </c>
      <c r="E128" s="5" t="s">
        <v>1437</v>
      </c>
      <c r="F128" s="5" t="s">
        <v>1032</v>
      </c>
      <c r="G128" s="5" t="s">
        <v>1438</v>
      </c>
      <c r="H128" s="5" t="s">
        <v>1034</v>
      </c>
      <c r="J128" s="5" t="s">
        <v>1493</v>
      </c>
    </row>
    <row r="129" spans="1:10">
      <c r="A129" s="5">
        <v>128</v>
      </c>
      <c r="B129" s="5" t="s">
        <v>941</v>
      </c>
      <c r="C129" s="5" t="s">
        <v>121</v>
      </c>
      <c r="D129" s="5" t="s">
        <v>1439</v>
      </c>
      <c r="E129" s="5" t="s">
        <v>1440</v>
      </c>
      <c r="F129" s="5" t="s">
        <v>1441</v>
      </c>
      <c r="G129" s="5" t="s">
        <v>1442</v>
      </c>
      <c r="H129" s="5" t="s">
        <v>1443</v>
      </c>
      <c r="J129" s="5" t="s">
        <v>1493</v>
      </c>
    </row>
    <row r="130" spans="1:10">
      <c r="A130" s="5">
        <v>129</v>
      </c>
      <c r="B130" s="5" t="s">
        <v>941</v>
      </c>
      <c r="C130" s="5" t="s">
        <v>121</v>
      </c>
      <c r="D130" s="5" t="s">
        <v>1444</v>
      </c>
      <c r="E130" s="5" t="s">
        <v>1445</v>
      </c>
      <c r="F130" s="5" t="s">
        <v>1446</v>
      </c>
      <c r="G130" s="5" t="s">
        <v>1447</v>
      </c>
      <c r="J130" s="5" t="s">
        <v>1493</v>
      </c>
    </row>
    <row r="131" spans="1:10">
      <c r="A131" s="5">
        <v>130</v>
      </c>
      <c r="B131" s="5" t="s">
        <v>941</v>
      </c>
      <c r="C131" s="5" t="s">
        <v>121</v>
      </c>
      <c r="D131" s="5" t="s">
        <v>1448</v>
      </c>
      <c r="E131" s="5" t="s">
        <v>1449</v>
      </c>
      <c r="F131" s="5" t="s">
        <v>1032</v>
      </c>
      <c r="G131" s="5" t="s">
        <v>945</v>
      </c>
      <c r="H131" s="5" t="s">
        <v>1450</v>
      </c>
      <c r="J131" s="5" t="s">
        <v>1493</v>
      </c>
    </row>
    <row r="132" spans="1:10">
      <c r="A132" s="5">
        <v>131</v>
      </c>
      <c r="B132" s="5" t="s">
        <v>941</v>
      </c>
      <c r="C132" s="5" t="s">
        <v>121</v>
      </c>
      <c r="D132" s="5" t="s">
        <v>1451</v>
      </c>
      <c r="E132" s="5" t="s">
        <v>1452</v>
      </c>
      <c r="F132" s="5" t="s">
        <v>1453</v>
      </c>
      <c r="G132" s="5" t="s">
        <v>1454</v>
      </c>
      <c r="J132" s="5" t="s">
        <v>1493</v>
      </c>
    </row>
    <row r="133" spans="1:10">
      <c r="A133" s="5">
        <v>132</v>
      </c>
      <c r="B133" s="5" t="s">
        <v>941</v>
      </c>
      <c r="C133" s="5" t="s">
        <v>121</v>
      </c>
      <c r="D133" s="5" t="s">
        <v>1455</v>
      </c>
      <c r="E133" s="5" t="s">
        <v>1456</v>
      </c>
      <c r="F133" s="5" t="s">
        <v>1457</v>
      </c>
      <c r="G133" s="5" t="s">
        <v>945</v>
      </c>
      <c r="H133" s="5" t="s">
        <v>1458</v>
      </c>
      <c r="J133" s="5" t="s">
        <v>1493</v>
      </c>
    </row>
    <row r="134" spans="1:10">
      <c r="A134" s="5">
        <v>133</v>
      </c>
      <c r="B134" s="5" t="s">
        <v>941</v>
      </c>
      <c r="C134" s="5" t="s">
        <v>121</v>
      </c>
      <c r="D134" s="5" t="s">
        <v>1459</v>
      </c>
      <c r="E134" s="5" t="s">
        <v>1460</v>
      </c>
      <c r="F134" s="5" t="s">
        <v>1461</v>
      </c>
      <c r="G134" s="5" t="s">
        <v>1129</v>
      </c>
      <c r="H134" s="5" t="s">
        <v>1462</v>
      </c>
      <c r="J134" s="5" t="s">
        <v>1493</v>
      </c>
    </row>
    <row r="135" spans="1:10">
      <c r="A135" s="5">
        <v>134</v>
      </c>
      <c r="B135" s="5" t="s">
        <v>941</v>
      </c>
      <c r="C135" s="5" t="s">
        <v>121</v>
      </c>
      <c r="D135" s="5" t="s">
        <v>1463</v>
      </c>
      <c r="E135" s="5" t="s">
        <v>1464</v>
      </c>
      <c r="F135" s="5" t="s">
        <v>1465</v>
      </c>
      <c r="G135" s="5" t="s">
        <v>982</v>
      </c>
      <c r="J135" s="5" t="s">
        <v>1493</v>
      </c>
    </row>
    <row r="136" spans="1:10">
      <c r="A136" s="5">
        <v>135</v>
      </c>
      <c r="B136" s="5" t="s">
        <v>941</v>
      </c>
      <c r="C136" s="5" t="s">
        <v>121</v>
      </c>
      <c r="D136" s="5" t="s">
        <v>1466</v>
      </c>
      <c r="E136" s="5" t="s">
        <v>1467</v>
      </c>
      <c r="F136" s="5" t="s">
        <v>1468</v>
      </c>
      <c r="G136" s="5" t="s">
        <v>1093</v>
      </c>
      <c r="H136" s="5" t="s">
        <v>1469</v>
      </c>
      <c r="J136" s="5" t="s">
        <v>1493</v>
      </c>
    </row>
    <row r="137" spans="1:10">
      <c r="A137" s="5">
        <v>136</v>
      </c>
      <c r="B137" s="5" t="s">
        <v>941</v>
      </c>
      <c r="C137" s="5" t="s">
        <v>121</v>
      </c>
      <c r="D137" s="5" t="s">
        <v>1470</v>
      </c>
      <c r="E137" s="5" t="s">
        <v>1471</v>
      </c>
      <c r="F137" s="5" t="s">
        <v>1472</v>
      </c>
      <c r="G137" s="5" t="s">
        <v>1093</v>
      </c>
      <c r="H137" s="5" t="s">
        <v>1473</v>
      </c>
      <c r="J137" s="5" t="s">
        <v>1493</v>
      </c>
    </row>
    <row r="138" spans="1:10">
      <c r="A138" s="5">
        <v>137</v>
      </c>
      <c r="B138" s="5" t="s">
        <v>941</v>
      </c>
      <c r="C138" s="5" t="s">
        <v>121</v>
      </c>
      <c r="D138" s="5" t="s">
        <v>1474</v>
      </c>
      <c r="E138" s="5" t="s">
        <v>1475</v>
      </c>
      <c r="F138" s="5" t="s">
        <v>1476</v>
      </c>
      <c r="G138" s="5" t="s">
        <v>1477</v>
      </c>
      <c r="J138" s="5" t="s">
        <v>1493</v>
      </c>
    </row>
    <row r="139" spans="1:10">
      <c r="A139" s="5">
        <v>138</v>
      </c>
      <c r="B139" s="5" t="s">
        <v>941</v>
      </c>
      <c r="C139" s="5" t="s">
        <v>121</v>
      </c>
      <c r="D139" s="5" t="s">
        <v>1478</v>
      </c>
      <c r="E139" s="5" t="s">
        <v>1479</v>
      </c>
      <c r="F139" s="5" t="s">
        <v>1453</v>
      </c>
      <c r="G139" s="5" t="s">
        <v>1480</v>
      </c>
      <c r="J139" s="5" t="s">
        <v>1493</v>
      </c>
    </row>
    <row r="140" spans="1:10">
      <c r="A140" s="5">
        <v>139</v>
      </c>
      <c r="B140" s="5" t="s">
        <v>941</v>
      </c>
      <c r="C140" s="5" t="s">
        <v>121</v>
      </c>
      <c r="D140" s="5" t="s">
        <v>1481</v>
      </c>
      <c r="E140" s="5" t="s">
        <v>1482</v>
      </c>
      <c r="F140" s="5" t="s">
        <v>1002</v>
      </c>
      <c r="G140" s="5" t="s">
        <v>1477</v>
      </c>
      <c r="J140" s="5" t="s">
        <v>1493</v>
      </c>
    </row>
    <row r="141" spans="1:10">
      <c r="A141" s="5">
        <v>140</v>
      </c>
      <c r="B141" s="5" t="s">
        <v>941</v>
      </c>
      <c r="C141" s="5" t="s">
        <v>121</v>
      </c>
      <c r="D141" s="5" t="s">
        <v>1483</v>
      </c>
      <c r="E141" s="5" t="s">
        <v>1482</v>
      </c>
      <c r="F141" s="5" t="s">
        <v>1002</v>
      </c>
      <c r="G141" s="5" t="s">
        <v>1484</v>
      </c>
      <c r="H141" s="5" t="s">
        <v>1004</v>
      </c>
      <c r="J141" s="5" t="s">
        <v>1493</v>
      </c>
    </row>
    <row r="142" spans="1:10">
      <c r="A142" s="5">
        <v>141</v>
      </c>
      <c r="B142" s="5" t="s">
        <v>941</v>
      </c>
      <c r="C142" s="5" t="s">
        <v>121</v>
      </c>
      <c r="D142" s="5" t="s">
        <v>1485</v>
      </c>
      <c r="E142" s="5" t="s">
        <v>1486</v>
      </c>
      <c r="F142" s="5" t="s">
        <v>1487</v>
      </c>
      <c r="G142" s="5" t="s">
        <v>1488</v>
      </c>
      <c r="H142" s="5" t="s">
        <v>1489</v>
      </c>
      <c r="J142" s="5" t="s">
        <v>1493</v>
      </c>
    </row>
    <row r="143" spans="1:10">
      <c r="A143" s="5">
        <v>142</v>
      </c>
      <c r="B143" s="5" t="s">
        <v>941</v>
      </c>
      <c r="C143" s="5" t="s">
        <v>121</v>
      </c>
      <c r="D143" s="5" t="s">
        <v>1490</v>
      </c>
      <c r="E143" s="5" t="s">
        <v>1491</v>
      </c>
      <c r="F143" s="5" t="s">
        <v>1487</v>
      </c>
      <c r="G143" s="5" t="s">
        <v>1492</v>
      </c>
      <c r="J143" s="5" t="s">
        <v>1493</v>
      </c>
    </row>
  </sheetData>
  <sheetProtection formatColumns="0" formatRows="0"/>
  <phoneticPr fontId="9"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55"/>
  <cols>
    <col min="1" max="16384" width="9.140625" style="3"/>
  </cols>
  <sheetData/>
  <phoneticPr fontId="9"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R47" sqref="R47"/>
    </sheetView>
  </sheetViews>
  <sheetFormatPr defaultRowHeight="11.55"/>
  <cols>
    <col min="1" max="2" width="3.7109375" style="198" hidden="1" customWidth="1"/>
    <col min="3" max="3" width="3.7109375" style="95" bestFit="1" customWidth="1"/>
    <col min="4" max="4" width="6.140625" style="95" customWidth="1"/>
    <col min="5" max="5" width="50.7109375" style="95" customWidth="1"/>
    <col min="6" max="6" width="33.85546875" style="95" customWidth="1"/>
    <col min="7" max="7" width="8.5703125" style="95" customWidth="1"/>
    <col min="8" max="8" width="3.7109375" style="95" customWidth="1"/>
    <col min="9" max="9" width="5.42578125" style="95" customWidth="1"/>
    <col min="10" max="10" width="47.85546875" style="95" customWidth="1"/>
    <col min="11" max="12" width="3.7109375" style="95" customWidth="1"/>
    <col min="13" max="13" width="5.7109375" style="95" customWidth="1"/>
    <col min="14" max="14" width="28.140625" style="95" customWidth="1"/>
    <col min="15" max="16" width="3.7109375" style="95" customWidth="1"/>
    <col min="17" max="17" width="5.7109375" style="95" customWidth="1"/>
    <col min="18" max="18" width="34.42578125" style="95" customWidth="1"/>
    <col min="19" max="20" width="3.7109375" style="497" customWidth="1"/>
    <col min="21" max="21" width="5.7109375" style="497" customWidth="1"/>
    <col min="22" max="22" width="34.42578125" style="497" customWidth="1"/>
    <col min="23" max="23" width="30.7109375" style="95" customWidth="1"/>
    <col min="24" max="24" width="3.7109375" style="95" customWidth="1"/>
    <col min="25" max="16384" width="9.140625" style="95"/>
  </cols>
  <sheetData>
    <row r="1" spans="1:24" ht="11.25" hidden="1" customHeight="1">
      <c r="A1" s="204"/>
    </row>
    <row r="2" spans="1:24" ht="11.25" hidden="1" customHeight="1"/>
    <row r="3" spans="1:24" ht="11.25" hidden="1" customHeight="1"/>
    <row r="4" spans="1:24" ht="3.1" customHeight="1"/>
    <row r="5" spans="1:24" s="111" customFormat="1" ht="29.05" customHeight="1">
      <c r="A5" s="199"/>
      <c r="B5" s="199"/>
      <c r="D5" s="1227" t="s">
        <v>621</v>
      </c>
      <c r="E5" s="1228"/>
      <c r="F5" s="1228"/>
      <c r="G5" s="1228"/>
      <c r="H5" s="1228"/>
      <c r="I5" s="1228"/>
      <c r="J5" s="1229"/>
      <c r="K5" s="403"/>
      <c r="L5" s="166"/>
      <c r="M5" s="166"/>
      <c r="N5" s="166"/>
      <c r="O5" s="166"/>
      <c r="P5" s="166"/>
      <c r="Q5" s="166"/>
      <c r="R5" s="166"/>
      <c r="S5" s="531"/>
      <c r="T5" s="531"/>
      <c r="U5" s="531"/>
      <c r="V5" s="531"/>
      <c r="W5" s="166"/>
    </row>
    <row r="6" spans="1:24" s="432" customFormat="1" ht="3.1" customHeight="1">
      <c r="A6" s="288"/>
      <c r="B6" s="288"/>
      <c r="D6" s="1259"/>
      <c r="E6" s="1260"/>
      <c r="F6" s="1260"/>
      <c r="G6" s="1260"/>
      <c r="H6" s="1260"/>
      <c r="I6" s="1260"/>
      <c r="J6" s="1261"/>
      <c r="S6" s="608"/>
      <c r="T6" s="608"/>
      <c r="U6" s="608"/>
      <c r="V6" s="608"/>
    </row>
    <row r="7" spans="1:24" s="432" customFormat="1" ht="5.3" hidden="1" customHeight="1">
      <c r="A7" s="288"/>
      <c r="B7" s="288"/>
      <c r="E7" s="1262"/>
      <c r="F7" s="1262"/>
      <c r="G7" s="1258"/>
      <c r="H7" s="1258"/>
      <c r="I7" s="1258"/>
      <c r="J7" s="1258"/>
      <c r="S7" s="608"/>
      <c r="T7" s="608"/>
      <c r="U7" s="608"/>
      <c r="V7" s="608"/>
    </row>
    <row r="8" spans="1:24" s="432" customFormat="1" ht="5.3" hidden="1" customHeight="1">
      <c r="A8" s="288"/>
      <c r="B8" s="288"/>
      <c r="E8" s="1262"/>
      <c r="F8" s="1262"/>
      <c r="G8" s="1258"/>
      <c r="H8" s="1258"/>
      <c r="I8" s="1258"/>
      <c r="J8" s="1258"/>
      <c r="S8" s="608"/>
      <c r="T8" s="608"/>
      <c r="U8" s="608"/>
      <c r="V8" s="608"/>
    </row>
    <row r="9" spans="1:24" s="432" customFormat="1" ht="5.3" hidden="1" customHeight="1">
      <c r="A9" s="288"/>
      <c r="B9" s="288"/>
      <c r="E9" s="1262"/>
      <c r="F9" s="1262"/>
      <c r="G9" s="1258"/>
      <c r="H9" s="1258"/>
      <c r="I9" s="1258"/>
      <c r="J9" s="1258"/>
      <c r="S9" s="608"/>
      <c r="T9" s="608"/>
      <c r="U9" s="608"/>
      <c r="V9" s="608"/>
    </row>
    <row r="10" spans="1:24" s="608" customFormat="1" ht="4.75" hidden="1">
      <c r="A10" s="288"/>
      <c r="B10" s="288"/>
      <c r="E10" s="1263"/>
      <c r="F10" s="1263"/>
      <c r="G10" s="782"/>
      <c r="H10" s="428"/>
      <c r="I10" s="740"/>
      <c r="J10" s="740"/>
    </row>
    <row r="11" spans="1:24" s="149" customFormat="1" ht="18.7" hidden="1" customHeight="1">
      <c r="A11" s="288"/>
      <c r="B11" s="288"/>
      <c r="D11" s="142"/>
      <c r="E11" s="1264" t="s">
        <v>628</v>
      </c>
      <c r="F11" s="1264"/>
      <c r="G11" s="1195" t="s">
        <v>81</v>
      </c>
      <c r="H11" s="430"/>
      <c r="I11" s="156"/>
      <c r="J11" s="142"/>
      <c r="K11" s="143"/>
      <c r="L11" s="142"/>
      <c r="M11" s="142"/>
      <c r="N11" s="143"/>
      <c r="O11" s="143"/>
      <c r="P11" s="142"/>
      <c r="Q11" s="142"/>
      <c r="R11" s="143"/>
      <c r="S11" s="517"/>
      <c r="T11" s="516"/>
      <c r="U11" s="516"/>
      <c r="V11" s="517"/>
    </row>
    <row r="12" spans="1:24" s="432" customFormat="1" ht="19.05" hidden="1">
      <c r="A12" s="288"/>
      <c r="B12" s="288"/>
      <c r="E12" s="1264" t="s">
        <v>629</v>
      </c>
      <c r="F12" s="1264"/>
      <c r="G12" s="1195" t="s">
        <v>81</v>
      </c>
      <c r="H12" s="430"/>
      <c r="I12" s="428"/>
      <c r="J12" s="431"/>
      <c r="K12" s="427"/>
      <c r="L12" s="427"/>
      <c r="M12" s="427"/>
      <c r="N12" s="426"/>
      <c r="O12" s="427"/>
      <c r="P12" s="427"/>
      <c r="Q12" s="427"/>
      <c r="R12" s="426"/>
      <c r="S12" s="607"/>
      <c r="T12" s="607"/>
      <c r="U12" s="607"/>
      <c r="V12" s="606"/>
    </row>
    <row r="13" spans="1:24" s="432" customFormat="1" ht="5.3" hidden="1" customHeight="1">
      <c r="A13" s="288"/>
      <c r="B13" s="288"/>
      <c r="E13" s="1257"/>
      <c r="F13" s="1257"/>
      <c r="G13" s="429"/>
      <c r="H13" s="428"/>
      <c r="I13" s="427"/>
      <c r="J13" s="427"/>
      <c r="K13" s="427"/>
      <c r="L13" s="427"/>
      <c r="M13" s="427"/>
      <c r="N13" s="426"/>
      <c r="O13" s="427"/>
      <c r="P13" s="427"/>
      <c r="Q13" s="427"/>
      <c r="R13" s="426"/>
      <c r="S13" s="607"/>
      <c r="T13" s="607"/>
      <c r="U13" s="607"/>
      <c r="V13" s="606"/>
    </row>
    <row r="14" spans="1:24" s="432" customFormat="1" ht="5.3" hidden="1" customHeight="1">
      <c r="A14" s="288"/>
      <c r="B14" s="288"/>
      <c r="S14" s="608"/>
      <c r="T14" s="608"/>
      <c r="U14" s="608"/>
      <c r="V14" s="608"/>
    </row>
    <row r="15" spans="1:24" s="425" customFormat="1" ht="5.3" hidden="1" customHeight="1">
      <c r="A15" s="434"/>
      <c r="B15" s="434"/>
      <c r="S15" s="605"/>
      <c r="T15" s="605"/>
      <c r="U15" s="605"/>
      <c r="V15" s="605"/>
    </row>
    <row r="16" spans="1:24" s="111" customFormat="1" ht="3.1" customHeight="1">
      <c r="A16" s="199"/>
      <c r="B16" s="199"/>
      <c r="D16" s="289"/>
      <c r="E16" s="289"/>
      <c r="F16" s="289"/>
      <c r="G16" s="289"/>
      <c r="H16" s="289"/>
      <c r="I16" s="289"/>
      <c r="J16" s="289"/>
      <c r="K16" s="289"/>
      <c r="L16" s="289"/>
      <c r="M16" s="289"/>
      <c r="N16" s="289"/>
      <c r="O16" s="289"/>
      <c r="P16" s="289"/>
      <c r="Q16" s="289"/>
      <c r="R16" s="289"/>
      <c r="S16" s="289"/>
      <c r="T16" s="289"/>
      <c r="U16" s="289"/>
      <c r="V16" s="289"/>
      <c r="W16" s="289"/>
      <c r="X16" s="144"/>
    </row>
    <row r="17" spans="1:24" ht="27" customHeight="1">
      <c r="D17" s="1256" t="s">
        <v>87</v>
      </c>
      <c r="E17" s="1256" t="s">
        <v>291</v>
      </c>
      <c r="F17" s="1256" t="s">
        <v>76</v>
      </c>
      <c r="G17" s="1256" t="s">
        <v>431</v>
      </c>
      <c r="H17" s="1256" t="s">
        <v>87</v>
      </c>
      <c r="I17" s="1256"/>
      <c r="J17" s="1256" t="s">
        <v>18</v>
      </c>
      <c r="K17" s="1268" t="s">
        <v>456</v>
      </c>
      <c r="L17" s="1268"/>
      <c r="M17" s="1268"/>
      <c r="N17" s="1268"/>
      <c r="O17" s="1268" t="s">
        <v>619</v>
      </c>
      <c r="P17" s="1268"/>
      <c r="Q17" s="1268"/>
      <c r="R17" s="1268"/>
      <c r="S17" s="1268" t="s">
        <v>620</v>
      </c>
      <c r="T17" s="1268"/>
      <c r="U17" s="1268"/>
      <c r="V17" s="1268"/>
      <c r="W17" s="1256" t="s">
        <v>238</v>
      </c>
    </row>
    <row r="18" spans="1:24" ht="30.75" customHeight="1">
      <c r="D18" s="1256"/>
      <c r="E18" s="1256"/>
      <c r="F18" s="1256"/>
      <c r="G18" s="1256"/>
      <c r="H18" s="1256"/>
      <c r="I18" s="1256"/>
      <c r="J18" s="1256"/>
      <c r="K18" s="106" t="s">
        <v>294</v>
      </c>
      <c r="L18" s="1256" t="s">
        <v>87</v>
      </c>
      <c r="M18" s="1256"/>
      <c r="N18" s="106" t="s">
        <v>224</v>
      </c>
      <c r="O18" s="106" t="s">
        <v>294</v>
      </c>
      <c r="P18" s="1256" t="s">
        <v>87</v>
      </c>
      <c r="Q18" s="1256"/>
      <c r="R18" s="106" t="s">
        <v>224</v>
      </c>
      <c r="S18" s="504" t="s">
        <v>294</v>
      </c>
      <c r="T18" s="1256" t="s">
        <v>87</v>
      </c>
      <c r="U18" s="1256"/>
      <c r="V18" s="504" t="s">
        <v>393</v>
      </c>
      <c r="W18" s="1256"/>
    </row>
    <row r="19" spans="1:24" s="378" customFormat="1" ht="12.1" customHeight="1">
      <c r="A19" s="377"/>
      <c r="B19" s="377"/>
      <c r="D19" s="39" t="s">
        <v>88</v>
      </c>
      <c r="E19" s="39" t="s">
        <v>47</v>
      </c>
      <c r="F19" s="39" t="s">
        <v>48</v>
      </c>
      <c r="G19" s="39" t="s">
        <v>49</v>
      </c>
      <c r="H19" s="1265" t="s">
        <v>64</v>
      </c>
      <c r="I19" s="1265"/>
      <c r="J19" s="39" t="s">
        <v>65</v>
      </c>
      <c r="K19" s="39" t="s">
        <v>177</v>
      </c>
      <c r="L19" s="1265" t="s">
        <v>178</v>
      </c>
      <c r="M19" s="1265"/>
      <c r="N19" s="39" t="s">
        <v>202</v>
      </c>
      <c r="O19" s="39" t="s">
        <v>203</v>
      </c>
      <c r="P19" s="1265" t="s">
        <v>204</v>
      </c>
      <c r="Q19" s="1265"/>
      <c r="R19" s="39" t="s">
        <v>205</v>
      </c>
      <c r="S19" s="489" t="s">
        <v>204</v>
      </c>
      <c r="T19" s="1265" t="s">
        <v>205</v>
      </c>
      <c r="U19" s="1265"/>
      <c r="V19" s="489" t="s">
        <v>206</v>
      </c>
      <c r="W19" s="39" t="s">
        <v>207</v>
      </c>
    </row>
    <row r="20" spans="1:24" ht="14.3" hidden="1" customHeight="1">
      <c r="C20" s="286"/>
      <c r="D20" s="323">
        <v>0</v>
      </c>
      <c r="E20" s="373"/>
      <c r="F20" s="373"/>
      <c r="G20" s="112"/>
      <c r="H20" s="374"/>
      <c r="I20" s="374"/>
      <c r="J20" s="209"/>
      <c r="K20" s="112"/>
      <c r="L20" s="209"/>
      <c r="M20" s="209"/>
      <c r="N20" s="375"/>
      <c r="O20" s="112"/>
      <c r="P20" s="209"/>
      <c r="Q20" s="209"/>
      <c r="R20" s="376"/>
      <c r="S20" s="506"/>
      <c r="T20" s="555"/>
      <c r="U20" s="555"/>
      <c r="V20" s="592"/>
      <c r="W20" s="112"/>
      <c r="X20" s="165"/>
    </row>
    <row r="21" spans="1:24" s="1178" customFormat="1" ht="17.149999999999999" customHeight="1">
      <c r="A21" s="705">
        <v>1</v>
      </c>
      <c r="C21" s="286"/>
      <c r="D21" s="1247">
        <v>1</v>
      </c>
      <c r="E21" s="1248" t="s">
        <v>576</v>
      </c>
      <c r="F21" s="1252" t="s">
        <v>919</v>
      </c>
      <c r="G21" s="1255" t="s">
        <v>81</v>
      </c>
      <c r="H21" s="1247"/>
      <c r="I21" s="1247">
        <v>1</v>
      </c>
      <c r="J21" s="1269" t="s">
        <v>1503</v>
      </c>
      <c r="K21" s="1243" t="s">
        <v>81</v>
      </c>
      <c r="L21" s="1241"/>
      <c r="M21" s="1241" t="s">
        <v>88</v>
      </c>
      <c r="N21" s="1246"/>
      <c r="O21" s="1243" t="s">
        <v>81</v>
      </c>
      <c r="P21" s="1241"/>
      <c r="Q21" s="1241" t="s">
        <v>88</v>
      </c>
      <c r="R21" s="1242"/>
      <c r="S21" s="1243" t="s">
        <v>81</v>
      </c>
      <c r="T21" s="1028"/>
      <c r="U21" s="1028" t="s">
        <v>88</v>
      </c>
      <c r="V21" s="1196"/>
      <c r="W21" s="284"/>
    </row>
    <row r="22" spans="1:24" s="1178" customFormat="1" ht="17.149999999999999" customHeight="1">
      <c r="A22" s="705"/>
      <c r="C22" s="704"/>
      <c r="D22" s="1247"/>
      <c r="E22" s="1249"/>
      <c r="F22" s="1253"/>
      <c r="G22" s="1255"/>
      <c r="H22" s="1247"/>
      <c r="I22" s="1247"/>
      <c r="J22" s="1270"/>
      <c r="K22" s="1243"/>
      <c r="L22" s="1241"/>
      <c r="M22" s="1241"/>
      <c r="N22" s="1246"/>
      <c r="O22" s="1243"/>
      <c r="P22" s="1241"/>
      <c r="Q22" s="1241"/>
      <c r="R22" s="1242"/>
      <c r="S22" s="1243"/>
      <c r="T22" s="1030"/>
      <c r="U22" s="701"/>
      <c r="V22" s="702"/>
      <c r="W22" s="703"/>
    </row>
    <row r="23" spans="1:24" s="1178" customFormat="1" ht="17.149999999999999" customHeight="1">
      <c r="A23" s="705"/>
      <c r="C23" s="704"/>
      <c r="D23" s="1245"/>
      <c r="E23" s="1250"/>
      <c r="F23" s="1253"/>
      <c r="G23" s="1244"/>
      <c r="H23" s="1245"/>
      <c r="I23" s="1245"/>
      <c r="J23" s="1270"/>
      <c r="K23" s="1244"/>
      <c r="L23" s="1245"/>
      <c r="M23" s="1245"/>
      <c r="N23" s="1242"/>
      <c r="O23" s="1244"/>
      <c r="P23" s="1185"/>
      <c r="Q23" s="701"/>
      <c r="R23" s="702"/>
      <c r="S23" s="698"/>
      <c r="T23" s="698"/>
      <c r="U23" s="698"/>
      <c r="V23" s="698"/>
      <c r="W23" s="703"/>
    </row>
    <row r="24" spans="1:24" s="1178" customFormat="1" ht="14.95" customHeight="1">
      <c r="A24" s="705"/>
      <c r="C24" s="704"/>
      <c r="D24" s="1245"/>
      <c r="E24" s="1250"/>
      <c r="F24" s="1253"/>
      <c r="G24" s="1244"/>
      <c r="H24" s="1245"/>
      <c r="I24" s="1245"/>
      <c r="J24" s="1271"/>
      <c r="K24" s="1244"/>
      <c r="L24" s="701"/>
      <c r="M24" s="702"/>
      <c r="N24" s="702"/>
      <c r="O24" s="702"/>
      <c r="P24" s="702"/>
      <c r="Q24" s="702"/>
      <c r="R24" s="702"/>
      <c r="S24" s="698"/>
      <c r="T24" s="698"/>
      <c r="U24" s="698"/>
      <c r="V24" s="698"/>
      <c r="W24" s="703"/>
    </row>
    <row r="25" spans="1:24" s="1178" customFormat="1" ht="51.8" customHeight="1">
      <c r="A25" s="705"/>
      <c r="C25" s="704"/>
      <c r="D25" s="1245"/>
      <c r="E25" s="1251"/>
      <c r="F25" s="1254"/>
      <c r="G25" s="1244"/>
      <c r="H25" s="701"/>
      <c r="I25" s="702"/>
      <c r="J25" s="702"/>
      <c r="K25" s="702"/>
      <c r="L25" s="702"/>
      <c r="M25" s="702"/>
      <c r="N25" s="702"/>
      <c r="O25" s="702"/>
      <c r="P25" s="702"/>
      <c r="Q25" s="702"/>
      <c r="R25" s="702"/>
      <c r="S25" s="698"/>
      <c r="T25" s="698"/>
      <c r="U25" s="698"/>
      <c r="V25" s="698"/>
      <c r="W25" s="703"/>
    </row>
    <row r="26" spans="1:24" ht="17.149999999999999" customHeight="1">
      <c r="D26" s="108"/>
      <c r="E26" s="109"/>
      <c r="F26" s="109"/>
      <c r="G26" s="109"/>
      <c r="H26" s="109"/>
      <c r="I26" s="109"/>
      <c r="J26" s="109"/>
      <c r="K26" s="109"/>
      <c r="L26" s="109"/>
      <c r="M26" s="109"/>
      <c r="N26" s="109"/>
      <c r="O26" s="109"/>
      <c r="P26" s="109"/>
      <c r="Q26" s="109"/>
      <c r="R26" s="109"/>
      <c r="S26" s="505"/>
      <c r="T26" s="505"/>
      <c r="U26" s="505"/>
      <c r="V26" s="505"/>
      <c r="W26" s="110"/>
    </row>
    <row r="27" spans="1:24" ht="3.1" customHeight="1"/>
    <row r="28" spans="1:24" ht="11.25" hidden="1" customHeight="1"/>
    <row r="29" spans="1:24" ht="1.05" customHeight="1"/>
    <row r="30" spans="1:24" ht="23.3" customHeight="1"/>
    <row r="31" spans="1:24" ht="3.1" customHeight="1"/>
    <row r="32" spans="1:24" ht="17.149999999999999" customHeight="1">
      <c r="E32" s="1272" t="s">
        <v>638</v>
      </c>
      <c r="F32" s="1272"/>
      <c r="G32" s="1272"/>
      <c r="H32" s="1272"/>
      <c r="I32" s="1272"/>
      <c r="J32" s="1272"/>
      <c r="K32" s="1272"/>
      <c r="L32" s="1272"/>
      <c r="M32" s="1272"/>
      <c r="N32" s="1272"/>
      <c r="O32" s="1272"/>
      <c r="P32" s="1272"/>
      <c r="Q32" s="1272"/>
      <c r="R32" s="1272"/>
      <c r="S32" s="1272"/>
      <c r="T32" s="1272"/>
      <c r="U32" s="1272"/>
      <c r="V32" s="1272"/>
      <c r="W32" s="1272"/>
    </row>
    <row r="33" spans="5:23" ht="37.049999999999997" customHeight="1">
      <c r="E33" s="1266" t="s">
        <v>640</v>
      </c>
      <c r="F33" s="1267"/>
      <c r="G33" s="1267"/>
      <c r="H33" s="1267"/>
      <c r="I33" s="1267"/>
      <c r="J33" s="1267"/>
      <c r="K33" s="1267"/>
      <c r="L33" s="1267"/>
      <c r="M33" s="1267"/>
      <c r="N33" s="1267"/>
      <c r="O33" s="1267"/>
      <c r="P33" s="1267"/>
      <c r="Q33" s="1267"/>
      <c r="R33" s="1267"/>
      <c r="S33" s="1267"/>
      <c r="T33" s="1267"/>
      <c r="U33" s="1267"/>
      <c r="V33" s="1267"/>
      <c r="W33" s="1267"/>
    </row>
    <row r="34" spans="5:23" ht="17.149999999999999" customHeight="1">
      <c r="E34" s="1266" t="s">
        <v>641</v>
      </c>
      <c r="F34" s="1267"/>
      <c r="G34" s="1267"/>
      <c r="H34" s="1267"/>
      <c r="I34" s="1267"/>
      <c r="J34" s="1267"/>
      <c r="K34" s="1267"/>
      <c r="L34" s="1267"/>
      <c r="M34" s="1267"/>
      <c r="N34" s="1267"/>
      <c r="O34" s="1267"/>
      <c r="P34" s="1267"/>
      <c r="Q34" s="1267"/>
      <c r="R34" s="1267"/>
      <c r="S34" s="1267"/>
      <c r="T34" s="1267"/>
      <c r="U34" s="1267"/>
      <c r="V34" s="1267"/>
      <c r="W34" s="1267"/>
    </row>
    <row r="35" spans="5:23" ht="27" customHeight="1">
      <c r="E35" s="1266" t="s">
        <v>642</v>
      </c>
      <c r="F35" s="1267"/>
      <c r="G35" s="1267"/>
      <c r="H35" s="1267"/>
      <c r="I35" s="1267"/>
      <c r="J35" s="1267"/>
      <c r="K35" s="1267"/>
      <c r="L35" s="1267"/>
      <c r="M35" s="1267"/>
      <c r="N35" s="1267"/>
      <c r="O35" s="1267"/>
      <c r="P35" s="1267"/>
      <c r="Q35" s="1267"/>
      <c r="R35" s="1267"/>
      <c r="S35" s="1267"/>
      <c r="T35" s="1267"/>
      <c r="U35" s="1267"/>
      <c r="V35" s="1267"/>
      <c r="W35" s="1267"/>
    </row>
    <row r="36" spans="5:23" ht="17.149999999999999" customHeight="1">
      <c r="E36" s="1266" t="s">
        <v>643</v>
      </c>
      <c r="F36" s="1267"/>
      <c r="G36" s="1267"/>
      <c r="H36" s="1267"/>
      <c r="I36" s="1267"/>
      <c r="J36" s="1267"/>
      <c r="K36" s="1267"/>
      <c r="L36" s="1267"/>
      <c r="M36" s="1267"/>
      <c r="N36" s="1267"/>
      <c r="O36" s="1267"/>
      <c r="P36" s="1267"/>
      <c r="Q36" s="1267"/>
      <c r="R36" s="1267"/>
      <c r="S36" s="1267"/>
      <c r="T36" s="1267"/>
      <c r="U36" s="1267"/>
      <c r="V36" s="1267"/>
      <c r="W36" s="1267"/>
    </row>
    <row r="37" spans="5:23" ht="14.95" customHeight="1">
      <c r="E37" s="739"/>
      <c r="F37" s="206"/>
      <c r="G37" s="206"/>
      <c r="H37" s="206"/>
      <c r="I37" s="206"/>
      <c r="J37" s="206"/>
      <c r="K37" s="206"/>
      <c r="L37" s="206"/>
      <c r="M37" s="206"/>
      <c r="N37" s="206"/>
      <c r="O37" s="206"/>
      <c r="P37" s="206"/>
      <c r="Q37" s="206"/>
      <c r="R37" s="206"/>
      <c r="S37" s="206"/>
      <c r="T37" s="206"/>
      <c r="U37" s="206"/>
      <c r="V37" s="206"/>
      <c r="W37" s="206"/>
    </row>
    <row r="38" spans="5:23" ht="14.95" customHeight="1">
      <c r="E38" s="1272" t="s">
        <v>639</v>
      </c>
      <c r="F38" s="1272"/>
      <c r="G38" s="1272"/>
      <c r="H38" s="1272"/>
      <c r="I38" s="1272"/>
      <c r="J38" s="1272"/>
      <c r="K38" s="1272"/>
      <c r="L38" s="1272"/>
      <c r="M38" s="1272"/>
      <c r="N38" s="1272"/>
      <c r="O38" s="1272"/>
      <c r="P38" s="1272"/>
      <c r="Q38" s="1272"/>
      <c r="R38" s="1272"/>
      <c r="S38" s="1272"/>
      <c r="T38" s="1272"/>
      <c r="U38" s="1272"/>
      <c r="V38" s="1272"/>
      <c r="W38" s="1272"/>
    </row>
    <row r="39" spans="5:23" ht="17.149999999999999" customHeight="1">
      <c r="E39" s="1266" t="s">
        <v>644</v>
      </c>
      <c r="F39" s="1267"/>
      <c r="G39" s="1267"/>
      <c r="H39" s="1267"/>
      <c r="I39" s="1267"/>
      <c r="J39" s="1267"/>
      <c r="K39" s="1267"/>
      <c r="L39" s="1267"/>
      <c r="M39" s="1267"/>
      <c r="N39" s="1267"/>
      <c r="O39" s="1267"/>
      <c r="P39" s="1267"/>
      <c r="Q39" s="1267"/>
      <c r="R39" s="1267"/>
      <c r="S39" s="1267"/>
      <c r="T39" s="1267"/>
      <c r="U39" s="1267"/>
      <c r="V39" s="1267"/>
      <c r="W39" s="1267"/>
    </row>
    <row r="40" spans="5:23" ht="17.149999999999999" customHeight="1">
      <c r="E40" s="1266" t="s">
        <v>645</v>
      </c>
      <c r="F40" s="1267"/>
      <c r="G40" s="1267"/>
      <c r="H40" s="1267"/>
      <c r="I40" s="1267"/>
      <c r="J40" s="1267"/>
      <c r="K40" s="1267"/>
      <c r="L40" s="1267"/>
      <c r="M40" s="1267"/>
      <c r="N40" s="1267"/>
      <c r="O40" s="1267"/>
      <c r="P40" s="1267"/>
      <c r="Q40" s="1267"/>
      <c r="R40" s="1267"/>
      <c r="S40" s="1267"/>
      <c r="T40" s="1267"/>
      <c r="U40" s="1267"/>
      <c r="V40" s="1267"/>
      <c r="W40" s="1267"/>
    </row>
  </sheetData>
  <sheetProtection password="FA9C"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9"/>
  <cols>
    <col min="1" max="16384" width="9.140625" style="50"/>
  </cols>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55"/>
  <cols>
    <col min="1" max="16384" width="9.140625" style="3"/>
  </cols>
  <sheetData/>
  <sheetProtection formatColumns="0" formatRows="0"/>
  <phoneticPr fontId="1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5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55"/>
  <sheetData>
    <row r="1" spans="1:1">
      <c r="A1" s="3"/>
    </row>
    <row r="12" spans="1:1" ht="14.95" customHeight="1"/>
    <row r="13" spans="1:1" ht="14.95" customHeight="1"/>
    <row r="14" spans="1:1" ht="14.95" customHeight="1"/>
    <row r="15" spans="1:1" ht="14.95" customHeight="1"/>
    <row r="16" spans="1:1" ht="14.95" customHeight="1"/>
    <row r="17" ht="14.95" customHeight="1"/>
    <row r="18" ht="14.95" customHeight="1"/>
    <row r="19" ht="14.95" customHeight="1"/>
    <row r="20" ht="14.95" customHeight="1"/>
    <row r="21" ht="14.95" customHeight="1"/>
    <row r="22" ht="14.95" customHeight="1"/>
    <row r="23" ht="14.95" customHeight="1"/>
    <row r="24" ht="14.95" customHeight="1"/>
    <row r="25" ht="14.95" customHeight="1"/>
    <row r="26" ht="14.95" customHeight="1"/>
    <row r="27" ht="14.95" customHeight="1"/>
    <row r="28" ht="14.95" customHeight="1"/>
    <row r="29" ht="14.95" customHeight="1"/>
    <row r="30" ht="14.95" customHeight="1"/>
    <row r="31" ht="14.95" customHeight="1"/>
    <row r="32" ht="14.95" customHeight="1"/>
    <row r="33" ht="14.95" customHeight="1"/>
    <row r="34" ht="14.95" customHeight="1"/>
    <row r="35" ht="14.95" customHeight="1"/>
    <row r="36" ht="14.95" customHeight="1"/>
    <row r="37" ht="14.95" customHeight="1"/>
    <row r="38" ht="14.95" customHeight="1"/>
    <row r="39" ht="14.95" customHeight="1"/>
    <row r="40" ht="14.95" customHeight="1"/>
    <row r="41" ht="14.95" customHeight="1"/>
    <row r="42" ht="14.95" customHeight="1"/>
    <row r="43" ht="14.95" customHeight="1"/>
    <row r="44" ht="14.95" customHeight="1"/>
    <row r="45" ht="14.95" customHeight="1"/>
    <row r="46" ht="14.95" customHeight="1"/>
    <row r="47" ht="14.95" customHeight="1"/>
    <row r="48" ht="14.95" customHeight="1"/>
    <row r="49" ht="14.95" customHeight="1"/>
    <row r="50" ht="14.95" customHeight="1"/>
    <row r="51" ht="14.95" customHeight="1"/>
    <row r="52" ht="14.95" customHeight="1"/>
    <row r="53" ht="14.95" customHeight="1"/>
    <row r="54" ht="14.95" customHeight="1"/>
    <row r="55" ht="14.95" customHeight="1"/>
    <row r="56" ht="14.95" customHeight="1"/>
    <row r="57" ht="14.95" customHeight="1"/>
    <row r="58" ht="14.95" customHeight="1"/>
    <row r="59" ht="14.95" customHeight="1"/>
    <row r="60" ht="14.95" customHeight="1"/>
    <row r="61" ht="14.95" customHeight="1"/>
    <row r="62" ht="14.95" customHeight="1"/>
    <row r="63" ht="14.95" customHeight="1"/>
    <row r="64" ht="14.95" customHeight="1"/>
    <row r="65" ht="14.95" customHeight="1"/>
    <row r="66" ht="14.95" customHeight="1"/>
    <row r="67" ht="14.95" customHeight="1"/>
    <row r="68" ht="14.95" customHeight="1"/>
    <row r="69" ht="14.95" customHeight="1"/>
    <row r="70" ht="14.95" customHeight="1"/>
    <row r="71" ht="14.95" customHeight="1"/>
    <row r="72" ht="14.95" customHeight="1"/>
    <row r="73" ht="14.95" customHeight="1"/>
    <row r="74" ht="14.95" customHeight="1"/>
    <row r="75" ht="14.95" customHeight="1"/>
    <row r="76" ht="14.95" customHeight="1"/>
    <row r="77" ht="14.95" customHeight="1"/>
    <row r="78" ht="14.95" customHeight="1"/>
    <row r="79" ht="14.95" customHeight="1"/>
    <row r="80" ht="14.95" customHeight="1"/>
    <row r="81" ht="14.95" customHeight="1"/>
    <row r="82" ht="14.95" customHeight="1"/>
    <row r="83" ht="14.95" customHeight="1"/>
    <row r="84" ht="14.95" customHeight="1"/>
    <row r="85" ht="14.95" customHeight="1"/>
    <row r="86" ht="14.95" customHeight="1"/>
    <row r="87" ht="14.95" customHeight="1"/>
    <row r="88" ht="14.95" customHeight="1"/>
    <row r="89" ht="14.95" customHeight="1"/>
    <row r="90" ht="14.95" customHeight="1"/>
    <row r="91" ht="14.95" customHeight="1"/>
    <row r="92" ht="14.95" customHeight="1"/>
    <row r="93" ht="14.95" customHeight="1"/>
    <row r="94" ht="14.95" customHeight="1"/>
    <row r="95" ht="14.95" customHeight="1"/>
    <row r="96" ht="14.95" customHeight="1"/>
    <row r="97" ht="14.95" customHeight="1"/>
    <row r="98" ht="14.95" customHeight="1"/>
    <row r="99" ht="14.95" customHeight="1"/>
    <row r="100" ht="14.95" customHeight="1"/>
    <row r="101" ht="14.95" customHeight="1"/>
    <row r="102" ht="14.95" customHeight="1"/>
    <row r="103" ht="14.95" customHeight="1"/>
    <row r="104" ht="14.95" customHeight="1"/>
    <row r="105" ht="14.95" customHeight="1"/>
    <row r="106" ht="14.95" customHeight="1"/>
    <row r="107" ht="14.95" customHeight="1"/>
    <row r="108" ht="14.95" customHeight="1"/>
    <row r="109" ht="14.95" customHeight="1"/>
    <row r="110" ht="14.95" customHeight="1"/>
    <row r="111" ht="14.95" customHeight="1"/>
    <row r="112" ht="14.95" customHeight="1"/>
    <row r="113" ht="14.95" customHeight="1"/>
    <row r="114" ht="14.95" customHeight="1"/>
    <row r="115" ht="14.95" customHeight="1"/>
    <row r="116" ht="14.95" customHeight="1"/>
    <row r="117" ht="14.95" customHeight="1"/>
    <row r="118" ht="14.95" customHeight="1"/>
    <row r="119" ht="14.95" customHeight="1"/>
    <row r="120" ht="14.95" customHeight="1"/>
    <row r="121" ht="14.95" customHeight="1"/>
    <row r="122" ht="14.95" customHeight="1"/>
    <row r="123" ht="14.95" customHeight="1"/>
    <row r="124" ht="14.95" customHeight="1"/>
    <row r="125" ht="14.95" customHeight="1"/>
    <row r="126" ht="14.95" customHeight="1"/>
    <row r="127" ht="14.95" customHeight="1"/>
    <row r="128" ht="14.95" customHeight="1"/>
    <row r="129" ht="14.95" customHeight="1"/>
    <row r="130" ht="14.95" customHeight="1"/>
    <row r="131" ht="14.95" customHeight="1"/>
    <row r="132" ht="14.95" customHeight="1"/>
    <row r="133" ht="14.95" customHeight="1"/>
    <row r="134" ht="14.95" customHeight="1"/>
    <row r="135" ht="14.95" customHeight="1"/>
    <row r="136" ht="14.95" customHeight="1"/>
    <row r="137" ht="14.95" customHeight="1"/>
    <row r="138" ht="14.95" customHeight="1"/>
    <row r="139" ht="14.95" customHeight="1"/>
    <row r="140" ht="14.95" customHeight="1"/>
    <row r="141" ht="14.95" customHeight="1"/>
    <row r="142" ht="14.95" customHeight="1"/>
    <row r="143" ht="14.95" customHeight="1"/>
    <row r="144" ht="14.95" customHeight="1"/>
    <row r="145" ht="14.95" customHeight="1"/>
    <row r="146" ht="14.95" customHeight="1"/>
    <row r="147" ht="14.95" customHeight="1"/>
    <row r="148" ht="14.95" customHeight="1"/>
    <row r="149" ht="14.95" customHeight="1"/>
    <row r="150" ht="14.95" customHeight="1"/>
    <row r="151" ht="14.95" customHeight="1"/>
    <row r="152" ht="14.95" customHeight="1"/>
    <row r="153" ht="14.95" customHeight="1"/>
    <row r="154" ht="14.95" customHeight="1"/>
    <row r="155" ht="14.95" customHeight="1"/>
    <row r="156" ht="14.95" customHeight="1"/>
    <row r="157" ht="14.95" customHeight="1"/>
    <row r="158" ht="14.95" customHeight="1"/>
    <row r="159" ht="14.95" customHeight="1"/>
    <row r="160" ht="14.95" customHeight="1"/>
    <row r="161" ht="14.95" customHeight="1"/>
    <row r="162" ht="14.95" customHeight="1"/>
    <row r="163" ht="14.95" customHeight="1"/>
    <row r="164" ht="14.95" customHeight="1"/>
    <row r="165" ht="14.95" customHeight="1"/>
    <row r="166" ht="14.95" customHeight="1"/>
    <row r="167" ht="14.95" customHeight="1"/>
    <row r="168" ht="14.95" customHeight="1"/>
    <row r="169" ht="14.95" customHeight="1"/>
    <row r="170" ht="14.95" customHeight="1"/>
    <row r="171" ht="14.95" customHeight="1"/>
    <row r="172" ht="14.95" customHeight="1"/>
    <row r="173" ht="14.95" customHeight="1"/>
    <row r="174" ht="14.95" customHeight="1"/>
    <row r="175" ht="14.95" customHeight="1"/>
    <row r="176" ht="14.95" customHeight="1"/>
    <row r="177" ht="14.95" customHeight="1"/>
    <row r="178" ht="14.95" customHeight="1"/>
    <row r="179" ht="14.95" customHeight="1"/>
    <row r="180" ht="14.95" customHeight="1"/>
    <row r="181" ht="14.95" customHeight="1"/>
    <row r="182" ht="14.95" customHeight="1"/>
    <row r="183" ht="14.95" customHeight="1"/>
    <row r="184" ht="14.95" customHeight="1"/>
    <row r="185" ht="14.95" customHeight="1"/>
    <row r="186" ht="14.95" customHeight="1"/>
    <row r="187" ht="14.95" customHeight="1"/>
    <row r="188" ht="14.95" customHeight="1"/>
    <row r="189" ht="14.95" customHeight="1"/>
    <row r="190" ht="14.95" customHeight="1"/>
    <row r="191" ht="14.95" customHeight="1"/>
    <row r="192" ht="14.95" customHeight="1"/>
    <row r="193" ht="14.95" customHeight="1"/>
    <row r="194" ht="14.95" customHeight="1"/>
    <row r="195" ht="14.95" customHeight="1"/>
    <row r="196" ht="14.95" customHeight="1"/>
    <row r="197" ht="14.95" customHeight="1"/>
    <row r="198" ht="14.95" customHeight="1"/>
    <row r="199" ht="14.95" customHeight="1"/>
    <row r="200" ht="14.95" customHeight="1"/>
    <row r="201" ht="14.95" customHeight="1"/>
    <row r="202" ht="14.95" customHeight="1"/>
    <row r="203" ht="14.95" customHeight="1"/>
    <row r="204" ht="14.95" customHeight="1"/>
    <row r="205" ht="14.95" customHeight="1"/>
    <row r="206" ht="14.95" customHeight="1"/>
    <row r="207" ht="14.95" customHeight="1"/>
    <row r="208" ht="14.95" customHeight="1"/>
    <row r="209" ht="14.95" customHeight="1"/>
    <row r="210" ht="14.95" customHeight="1"/>
    <row r="211" ht="14.95" customHeight="1"/>
    <row r="212" ht="14.95" customHeight="1"/>
    <row r="213" ht="14.95" customHeight="1"/>
    <row r="214" ht="14.95" customHeight="1"/>
    <row r="215" ht="14.95" customHeight="1"/>
    <row r="216" ht="14.95" customHeight="1"/>
    <row r="217" ht="14.95" customHeight="1"/>
    <row r="218" ht="14.95" customHeight="1"/>
    <row r="219" ht="14.95" customHeight="1"/>
    <row r="220" ht="14.95" customHeight="1"/>
    <row r="221" ht="14.95" customHeight="1"/>
    <row r="222" ht="14.95" customHeight="1"/>
    <row r="223" ht="14.95" customHeight="1"/>
    <row r="224" ht="14.95" customHeight="1"/>
    <row r="225" ht="14.95" customHeight="1"/>
    <row r="226" ht="14.95" customHeight="1"/>
    <row r="227" ht="14.95" customHeight="1"/>
    <row r="228" ht="14.95" customHeight="1"/>
    <row r="229" ht="14.95" customHeight="1"/>
    <row r="230" ht="14.95" customHeight="1"/>
    <row r="231" ht="14.95" customHeight="1"/>
    <row r="232" ht="14.95" customHeight="1"/>
    <row r="233" ht="14.95" customHeight="1"/>
    <row r="234" ht="14.95" customHeight="1"/>
    <row r="235" ht="14.95" customHeight="1"/>
    <row r="236" ht="14.95" customHeight="1"/>
    <row r="237" ht="14.95" customHeight="1"/>
    <row r="238" ht="14.95" customHeight="1"/>
    <row r="239" ht="14.95" customHeight="1"/>
    <row r="240" ht="14.95" customHeight="1"/>
    <row r="241" ht="14.95" customHeight="1"/>
    <row r="242" ht="14.95" customHeight="1"/>
    <row r="243" ht="14.95" customHeight="1"/>
    <row r="244" ht="14.95" customHeight="1"/>
    <row r="245" ht="14.95" customHeight="1"/>
    <row r="246" ht="14.95" customHeight="1"/>
    <row r="247" ht="14.95" customHeight="1"/>
    <row r="248" ht="14.95" customHeight="1"/>
    <row r="249" ht="14.95" customHeight="1"/>
    <row r="250" ht="14.95" customHeight="1"/>
    <row r="251" ht="14.95" customHeight="1"/>
    <row r="252" ht="14.95" customHeight="1"/>
    <row r="253" ht="14.95" customHeight="1"/>
    <row r="254" ht="14.95" customHeight="1"/>
    <row r="255" ht="14.95" customHeight="1"/>
    <row r="256" ht="14.95" customHeight="1"/>
    <row r="257" ht="14.95" customHeight="1"/>
    <row r="258" ht="14.95" customHeight="1"/>
    <row r="259" ht="14.95" customHeight="1"/>
    <row r="260" ht="14.95" customHeight="1"/>
    <row r="261" ht="14.95" customHeight="1"/>
    <row r="262" ht="14.95" customHeight="1"/>
    <row r="263" ht="14.95" customHeight="1"/>
    <row r="264" ht="14.95" customHeight="1"/>
    <row r="265" ht="14.95" customHeight="1"/>
    <row r="266" ht="14.95" customHeight="1"/>
    <row r="267" ht="14.95" customHeight="1"/>
    <row r="268" ht="14.95" customHeight="1"/>
    <row r="269" ht="14.95" customHeight="1"/>
    <row r="270" ht="14.95" customHeight="1"/>
    <row r="271" ht="14.95" customHeight="1"/>
    <row r="272" ht="14.95" customHeight="1"/>
    <row r="273" ht="14.95" customHeight="1"/>
    <row r="274" ht="14.95" customHeight="1"/>
    <row r="275" ht="14.95" customHeight="1"/>
    <row r="276" ht="14.95" customHeight="1"/>
    <row r="277" ht="14.95" customHeight="1"/>
    <row r="278" ht="14.95" customHeight="1"/>
    <row r="279" ht="14.95" customHeight="1"/>
    <row r="280" ht="14.95" customHeight="1"/>
    <row r="281" ht="14.95" customHeight="1"/>
    <row r="282" ht="14.95" customHeight="1"/>
    <row r="283" ht="14.95" customHeight="1"/>
    <row r="284" ht="14.95" customHeight="1"/>
    <row r="285" ht="14.95" customHeight="1"/>
    <row r="286" ht="14.95" customHeight="1"/>
    <row r="287" ht="14.95" customHeight="1"/>
    <row r="288" ht="14.95" customHeight="1"/>
    <row r="289" ht="14.95" customHeight="1"/>
    <row r="290" ht="14.95" customHeight="1"/>
    <row r="291" ht="14.95" customHeight="1"/>
    <row r="292" ht="14.95" customHeight="1"/>
    <row r="293" ht="14.95" customHeight="1"/>
    <row r="294" ht="14.95" customHeight="1"/>
    <row r="295" ht="14.95" customHeight="1"/>
    <row r="296" ht="14.95" customHeight="1"/>
    <row r="297" ht="14.95" customHeight="1"/>
    <row r="298" ht="14.95" customHeight="1"/>
    <row r="299" ht="14.95" customHeight="1"/>
    <row r="300" ht="14.95" customHeight="1"/>
    <row r="301" ht="14.95" customHeight="1"/>
    <row r="302" ht="14.95" customHeight="1"/>
    <row r="303" ht="14.95" customHeight="1"/>
    <row r="304" ht="14.95" customHeight="1"/>
    <row r="305" ht="14.95" customHeight="1"/>
    <row r="306" ht="14.95" customHeight="1"/>
    <row r="307" ht="14.95" customHeight="1"/>
    <row r="308" ht="14.95" customHeight="1"/>
    <row r="309" ht="14.95" customHeight="1"/>
    <row r="310" ht="14.95" customHeight="1"/>
    <row r="311" ht="14.95" customHeight="1"/>
    <row r="312" ht="14.95" customHeight="1"/>
    <row r="313" ht="14.95" customHeight="1"/>
    <row r="314" ht="14.95" customHeight="1"/>
    <row r="315" ht="14.95" customHeight="1"/>
    <row r="316" ht="14.95" customHeight="1"/>
    <row r="317" ht="14.95" customHeight="1"/>
    <row r="318" ht="14.95" customHeight="1"/>
    <row r="319" ht="14.95" customHeight="1"/>
    <row r="320" ht="14.95" customHeight="1"/>
    <row r="321" ht="14.95" customHeight="1"/>
    <row r="322" ht="14.95" customHeight="1"/>
    <row r="323" ht="14.95" customHeight="1"/>
    <row r="324" ht="14.95" customHeight="1"/>
    <row r="325" ht="14.95" customHeight="1"/>
    <row r="326" ht="14.95" customHeight="1"/>
    <row r="327" ht="14.95" customHeight="1"/>
    <row r="328" ht="14.95" customHeight="1"/>
    <row r="329" ht="14.95" customHeight="1"/>
    <row r="330" ht="14.95" customHeight="1"/>
    <row r="331" ht="14.95" customHeight="1"/>
    <row r="332" ht="14.95" customHeight="1"/>
    <row r="333" ht="14.95" customHeight="1"/>
    <row r="334" ht="14.95" customHeight="1"/>
    <row r="335" ht="14.95" customHeight="1"/>
    <row r="336" ht="14.95" customHeight="1"/>
    <row r="337" ht="14.95" customHeight="1"/>
    <row r="338" ht="14.95" customHeight="1"/>
    <row r="339" ht="14.95" customHeight="1"/>
    <row r="340" ht="14.95" customHeight="1"/>
    <row r="341" ht="14.95" customHeight="1"/>
    <row r="342" ht="14.95" customHeight="1"/>
    <row r="343" ht="14.95" customHeight="1"/>
    <row r="344" ht="14.95" customHeight="1"/>
    <row r="345" ht="14.95" customHeight="1"/>
    <row r="346" ht="14.95" customHeight="1"/>
    <row r="347" ht="14.95" customHeight="1"/>
    <row r="348" ht="14.95" customHeight="1"/>
    <row r="349" ht="14.95" customHeight="1"/>
    <row r="350" ht="14.95" customHeight="1"/>
    <row r="351" ht="14.95" customHeight="1"/>
    <row r="352" ht="14.95" customHeight="1"/>
    <row r="353" ht="14.95" customHeight="1"/>
    <row r="354" ht="14.95" customHeight="1"/>
    <row r="355" ht="14.95" customHeight="1"/>
    <row r="356" ht="14.95" customHeight="1"/>
    <row r="357" ht="14.95" customHeight="1"/>
    <row r="358" ht="14.95" customHeight="1"/>
    <row r="359" ht="14.95" customHeight="1"/>
    <row r="360" ht="14.95" customHeight="1"/>
    <row r="361" ht="14.95" customHeight="1"/>
    <row r="362" ht="14.95" customHeight="1"/>
    <row r="363" ht="14.95" customHeight="1"/>
    <row r="364" ht="14.95" customHeight="1"/>
    <row r="365" ht="14.95" customHeight="1"/>
    <row r="366" ht="14.95" customHeight="1"/>
    <row r="367" ht="14.95" customHeight="1"/>
    <row r="368" ht="14.95" customHeight="1"/>
    <row r="369" ht="14.95" customHeight="1"/>
    <row r="370" ht="14.95" customHeight="1"/>
    <row r="371" ht="14.95" customHeight="1"/>
    <row r="372" ht="14.95" customHeight="1"/>
    <row r="373" ht="14.95" customHeight="1"/>
    <row r="374" ht="14.95" customHeight="1"/>
    <row r="375" ht="14.95" customHeight="1"/>
    <row r="376" ht="14.95" customHeight="1"/>
    <row r="377" ht="14.95" customHeight="1"/>
    <row r="378" ht="14.95" customHeight="1"/>
    <row r="379" ht="14.95" customHeight="1"/>
    <row r="380" ht="14.95" customHeight="1"/>
    <row r="381" ht="14.95" customHeight="1"/>
    <row r="382" ht="14.95" customHeight="1"/>
    <row r="383" ht="14.95" customHeight="1"/>
    <row r="384" ht="14.95" customHeight="1"/>
    <row r="385" ht="14.95" customHeight="1"/>
    <row r="386" ht="14.95" customHeight="1"/>
    <row r="387" ht="14.95" customHeight="1"/>
    <row r="388" ht="14.95" customHeight="1"/>
    <row r="389" ht="14.95" customHeight="1"/>
    <row r="390" ht="14.95" customHeight="1"/>
    <row r="391" ht="14.95" customHeight="1"/>
    <row r="392" ht="14.95" customHeight="1"/>
    <row r="393" ht="14.95" customHeight="1"/>
    <row r="394" ht="14.95" customHeight="1"/>
    <row r="395" ht="14.95" customHeight="1"/>
    <row r="396" ht="14.95" customHeight="1"/>
    <row r="397" ht="14.95" customHeight="1"/>
    <row r="398" ht="14.95" customHeight="1"/>
    <row r="399" ht="14.95" customHeight="1"/>
    <row r="400" ht="14.95" customHeight="1"/>
    <row r="401" ht="14.95" customHeight="1"/>
    <row r="402" ht="14.95" customHeight="1"/>
    <row r="403" ht="14.95" customHeight="1"/>
    <row r="404" ht="14.95" customHeight="1"/>
    <row r="405" ht="14.95" customHeight="1"/>
    <row r="406" ht="14.95" customHeight="1"/>
    <row r="407" ht="14.95" customHeight="1"/>
    <row r="408" ht="14.95" customHeight="1"/>
    <row r="409" ht="14.95" customHeight="1"/>
    <row r="410" ht="14.95" customHeight="1"/>
    <row r="411" ht="14.95" customHeight="1"/>
    <row r="412" ht="14.95" customHeight="1"/>
    <row r="413" ht="14.95" customHeight="1"/>
    <row r="414" ht="14.95" customHeight="1"/>
    <row r="415" ht="14.95" customHeight="1"/>
    <row r="416" ht="14.95" customHeight="1"/>
    <row r="417" ht="14.95" customHeight="1"/>
    <row r="418" ht="14.95" customHeight="1"/>
    <row r="419" ht="14.95" customHeight="1"/>
    <row r="420" ht="14.95" customHeight="1"/>
    <row r="421" ht="14.95" customHeight="1"/>
    <row r="422" ht="14.95" customHeight="1"/>
    <row r="423" ht="14.95" customHeight="1"/>
    <row r="424" ht="14.95" customHeight="1"/>
  </sheetData>
  <phoneticPr fontId="9"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55"/>
  <sheetData>
    <row r="1" spans="1:1">
      <c r="A1" s="3"/>
    </row>
  </sheetData>
  <phoneticPr fontId="9"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55"/>
  <cols>
    <col min="1" max="16384" width="9.140625" style="118"/>
  </cols>
  <sheetData>
    <row r="1" spans="1:1">
      <c r="A1" s="180"/>
    </row>
  </sheetData>
  <phoneticPr fontId="9"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5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80"/>
  <sheetViews>
    <sheetView showGridLines="0" zoomScaleNormal="100" workbookViewId="0"/>
  </sheetViews>
  <sheetFormatPr defaultRowHeight="11.55"/>
  <cols>
    <col min="1" max="1" width="9.140625" style="1065"/>
  </cols>
  <sheetData>
    <row r="1" spans="1:4">
      <c r="A1" s="1065" t="s">
        <v>916</v>
      </c>
      <c r="B1" t="s">
        <v>486</v>
      </c>
      <c r="C1" t="s">
        <v>487</v>
      </c>
      <c r="D1" t="s">
        <v>915</v>
      </c>
    </row>
    <row r="2" spans="1:4">
      <c r="A2" s="1065">
        <v>1</v>
      </c>
      <c r="B2" t="s">
        <v>757</v>
      </c>
      <c r="C2" t="s">
        <v>757</v>
      </c>
      <c r="D2" t="s">
        <v>758</v>
      </c>
    </row>
    <row r="3" spans="1:4">
      <c r="A3" s="1065">
        <v>2</v>
      </c>
      <c r="B3" t="s">
        <v>759</v>
      </c>
      <c r="C3" t="s">
        <v>759</v>
      </c>
      <c r="D3" t="s">
        <v>760</v>
      </c>
    </row>
    <row r="4" spans="1:4">
      <c r="A4" s="1065">
        <v>3</v>
      </c>
      <c r="B4" t="s">
        <v>764</v>
      </c>
      <c r="C4" t="s">
        <v>764</v>
      </c>
      <c r="D4" t="s">
        <v>765</v>
      </c>
    </row>
    <row r="5" spans="1:4">
      <c r="A5" s="1065">
        <v>4</v>
      </c>
      <c r="B5" t="s">
        <v>764</v>
      </c>
      <c r="C5" t="s">
        <v>766</v>
      </c>
      <c r="D5" t="s">
        <v>767</v>
      </c>
    </row>
    <row r="6" spans="1:4">
      <c r="A6" s="1065">
        <v>5</v>
      </c>
      <c r="B6" t="s">
        <v>764</v>
      </c>
      <c r="C6" t="s">
        <v>768</v>
      </c>
      <c r="D6" t="s">
        <v>769</v>
      </c>
    </row>
    <row r="7" spans="1:4">
      <c r="A7" s="1065">
        <v>6</v>
      </c>
      <c r="B7" t="s">
        <v>764</v>
      </c>
      <c r="C7" t="s">
        <v>770</v>
      </c>
      <c r="D7" t="s">
        <v>771</v>
      </c>
    </row>
    <row r="8" spans="1:4">
      <c r="A8" s="1065">
        <v>7</v>
      </c>
      <c r="B8" t="s">
        <v>764</v>
      </c>
      <c r="C8" t="s">
        <v>772</v>
      </c>
      <c r="D8" t="s">
        <v>773</v>
      </c>
    </row>
    <row r="9" spans="1:4">
      <c r="A9" s="1065">
        <v>8</v>
      </c>
      <c r="B9" t="s">
        <v>764</v>
      </c>
      <c r="C9" t="s">
        <v>774</v>
      </c>
      <c r="D9" t="s">
        <v>775</v>
      </c>
    </row>
    <row r="10" spans="1:4">
      <c r="A10" s="1065">
        <v>9</v>
      </c>
      <c r="B10" t="s">
        <v>776</v>
      </c>
      <c r="C10" t="s">
        <v>778</v>
      </c>
      <c r="D10" t="s">
        <v>779</v>
      </c>
    </row>
    <row r="11" spans="1:4">
      <c r="A11" s="1065">
        <v>10</v>
      </c>
      <c r="B11" t="s">
        <v>776</v>
      </c>
      <c r="C11" t="s">
        <v>780</v>
      </c>
      <c r="D11" t="s">
        <v>781</v>
      </c>
    </row>
    <row r="12" spans="1:4">
      <c r="A12" s="1065">
        <v>11</v>
      </c>
      <c r="B12" t="s">
        <v>776</v>
      </c>
      <c r="C12" t="s">
        <v>782</v>
      </c>
      <c r="D12" t="s">
        <v>783</v>
      </c>
    </row>
    <row r="13" spans="1:4">
      <c r="A13" s="1065">
        <v>12</v>
      </c>
      <c r="B13" t="s">
        <v>776</v>
      </c>
      <c r="C13" t="s">
        <v>784</v>
      </c>
      <c r="D13" t="s">
        <v>785</v>
      </c>
    </row>
    <row r="14" spans="1:4">
      <c r="A14" s="1065">
        <v>13</v>
      </c>
      <c r="B14" t="s">
        <v>776</v>
      </c>
      <c r="C14" t="s">
        <v>776</v>
      </c>
      <c r="D14" t="s">
        <v>777</v>
      </c>
    </row>
    <row r="15" spans="1:4">
      <c r="A15" s="1065">
        <v>14</v>
      </c>
      <c r="B15" t="s">
        <v>776</v>
      </c>
      <c r="C15" t="s">
        <v>786</v>
      </c>
      <c r="D15" t="s">
        <v>787</v>
      </c>
    </row>
    <row r="16" spans="1:4">
      <c r="A16" s="1065">
        <v>15</v>
      </c>
      <c r="B16" t="s">
        <v>776</v>
      </c>
      <c r="C16" t="s">
        <v>788</v>
      </c>
      <c r="D16" t="s">
        <v>789</v>
      </c>
    </row>
    <row r="17" spans="1:4">
      <c r="A17" s="1065">
        <v>16</v>
      </c>
      <c r="B17" t="s">
        <v>776</v>
      </c>
      <c r="C17" t="s">
        <v>790</v>
      </c>
      <c r="D17" t="s">
        <v>791</v>
      </c>
    </row>
    <row r="18" spans="1:4">
      <c r="A18" s="1065">
        <v>17</v>
      </c>
      <c r="B18" t="s">
        <v>776</v>
      </c>
      <c r="C18" t="s">
        <v>792</v>
      </c>
      <c r="D18" t="s">
        <v>793</v>
      </c>
    </row>
    <row r="19" spans="1:4">
      <c r="A19" s="1065">
        <v>18</v>
      </c>
      <c r="B19" t="s">
        <v>776</v>
      </c>
      <c r="C19" t="s">
        <v>794</v>
      </c>
      <c r="D19" t="s">
        <v>795</v>
      </c>
    </row>
    <row r="20" spans="1:4">
      <c r="A20" s="1065">
        <v>19</v>
      </c>
      <c r="B20" t="s">
        <v>776</v>
      </c>
      <c r="C20" t="s">
        <v>796</v>
      </c>
      <c r="D20" t="s">
        <v>797</v>
      </c>
    </row>
    <row r="21" spans="1:4">
      <c r="A21" s="1065">
        <v>20</v>
      </c>
      <c r="B21" t="s">
        <v>776</v>
      </c>
      <c r="C21" t="s">
        <v>798</v>
      </c>
      <c r="D21" t="s">
        <v>799</v>
      </c>
    </row>
    <row r="22" spans="1:4">
      <c r="A22" s="1065">
        <v>21</v>
      </c>
      <c r="B22" t="s">
        <v>776</v>
      </c>
      <c r="C22" t="s">
        <v>800</v>
      </c>
      <c r="D22" t="s">
        <v>801</v>
      </c>
    </row>
    <row r="23" spans="1:4">
      <c r="A23" s="1065">
        <v>22</v>
      </c>
      <c r="B23" t="s">
        <v>776</v>
      </c>
      <c r="C23" t="s">
        <v>802</v>
      </c>
      <c r="D23" t="s">
        <v>803</v>
      </c>
    </row>
    <row r="24" spans="1:4">
      <c r="A24" s="1065">
        <v>23</v>
      </c>
      <c r="B24" t="s">
        <v>776</v>
      </c>
      <c r="C24" t="s">
        <v>804</v>
      </c>
      <c r="D24" t="s">
        <v>805</v>
      </c>
    </row>
    <row r="25" spans="1:4">
      <c r="A25" s="1065">
        <v>24</v>
      </c>
      <c r="B25" t="s">
        <v>776</v>
      </c>
      <c r="C25" t="s">
        <v>806</v>
      </c>
      <c r="D25" t="s">
        <v>807</v>
      </c>
    </row>
    <row r="26" spans="1:4">
      <c r="A26" s="1065">
        <v>25</v>
      </c>
      <c r="B26" t="s">
        <v>776</v>
      </c>
      <c r="C26" t="s">
        <v>763</v>
      </c>
      <c r="D26" t="s">
        <v>808</v>
      </c>
    </row>
    <row r="27" spans="1:4">
      <c r="A27" s="1065">
        <v>26</v>
      </c>
      <c r="B27" t="s">
        <v>776</v>
      </c>
      <c r="C27" t="s">
        <v>809</v>
      </c>
      <c r="D27" t="s">
        <v>810</v>
      </c>
    </row>
    <row r="28" spans="1:4">
      <c r="A28" s="1065">
        <v>27</v>
      </c>
      <c r="B28" t="s">
        <v>776</v>
      </c>
      <c r="C28" t="s">
        <v>811</v>
      </c>
      <c r="D28" t="s">
        <v>812</v>
      </c>
    </row>
    <row r="29" spans="1:4">
      <c r="A29" s="1065">
        <v>28</v>
      </c>
      <c r="B29" t="s">
        <v>776</v>
      </c>
      <c r="C29" t="s">
        <v>813</v>
      </c>
      <c r="D29" t="s">
        <v>814</v>
      </c>
    </row>
    <row r="30" spans="1:4">
      <c r="A30" s="1065">
        <v>29</v>
      </c>
      <c r="B30" t="s">
        <v>776</v>
      </c>
      <c r="C30" t="s">
        <v>815</v>
      </c>
      <c r="D30" t="s">
        <v>816</v>
      </c>
    </row>
    <row r="31" spans="1:4">
      <c r="A31" s="1065">
        <v>30</v>
      </c>
      <c r="B31" t="s">
        <v>776</v>
      </c>
      <c r="C31" t="s">
        <v>817</v>
      </c>
      <c r="D31" t="s">
        <v>818</v>
      </c>
    </row>
    <row r="32" spans="1:4">
      <c r="A32" s="1065">
        <v>31</v>
      </c>
      <c r="B32" t="s">
        <v>776</v>
      </c>
      <c r="C32" t="s">
        <v>819</v>
      </c>
      <c r="D32" t="s">
        <v>820</v>
      </c>
    </row>
    <row r="33" spans="1:4">
      <c r="A33" s="1065">
        <v>32</v>
      </c>
      <c r="B33" t="s">
        <v>776</v>
      </c>
      <c r="C33" t="s">
        <v>821</v>
      </c>
      <c r="D33" t="s">
        <v>822</v>
      </c>
    </row>
    <row r="34" spans="1:4">
      <c r="A34" s="1065">
        <v>33</v>
      </c>
      <c r="B34" t="s">
        <v>823</v>
      </c>
      <c r="C34" t="s">
        <v>823</v>
      </c>
      <c r="D34" t="s">
        <v>824</v>
      </c>
    </row>
    <row r="35" spans="1:4">
      <c r="A35" s="1065">
        <v>34</v>
      </c>
      <c r="B35" t="s">
        <v>825</v>
      </c>
      <c r="C35" t="s">
        <v>825</v>
      </c>
      <c r="D35" t="s">
        <v>826</v>
      </c>
    </row>
    <row r="36" spans="1:4">
      <c r="A36" s="1065">
        <v>35</v>
      </c>
      <c r="B36" t="s">
        <v>827</v>
      </c>
      <c r="C36" t="s">
        <v>829</v>
      </c>
      <c r="D36" t="s">
        <v>830</v>
      </c>
    </row>
    <row r="37" spans="1:4">
      <c r="A37" s="1065">
        <v>36</v>
      </c>
      <c r="B37" t="s">
        <v>827</v>
      </c>
      <c r="C37" t="s">
        <v>762</v>
      </c>
      <c r="D37" t="s">
        <v>831</v>
      </c>
    </row>
    <row r="38" spans="1:4">
      <c r="A38" s="1065">
        <v>37</v>
      </c>
      <c r="B38" t="s">
        <v>827</v>
      </c>
      <c r="C38" t="s">
        <v>832</v>
      </c>
      <c r="D38" t="s">
        <v>833</v>
      </c>
    </row>
    <row r="39" spans="1:4">
      <c r="A39" s="1065">
        <v>38</v>
      </c>
      <c r="B39" t="s">
        <v>827</v>
      </c>
      <c r="C39" t="s">
        <v>834</v>
      </c>
      <c r="D39" t="s">
        <v>835</v>
      </c>
    </row>
    <row r="40" spans="1:4">
      <c r="A40" s="1065">
        <v>39</v>
      </c>
      <c r="B40" t="s">
        <v>827</v>
      </c>
      <c r="C40" t="s">
        <v>836</v>
      </c>
      <c r="D40" t="s">
        <v>837</v>
      </c>
    </row>
    <row r="41" spans="1:4">
      <c r="A41" s="1065">
        <v>40</v>
      </c>
      <c r="B41" t="s">
        <v>827</v>
      </c>
      <c r="C41" t="s">
        <v>838</v>
      </c>
      <c r="D41" t="s">
        <v>839</v>
      </c>
    </row>
    <row r="42" spans="1:4">
      <c r="A42" s="1065">
        <v>41</v>
      </c>
      <c r="B42" t="s">
        <v>827</v>
      </c>
      <c r="C42" t="s">
        <v>840</v>
      </c>
      <c r="D42" t="s">
        <v>841</v>
      </c>
    </row>
    <row r="43" spans="1:4">
      <c r="A43" s="1065">
        <v>42</v>
      </c>
      <c r="B43" t="s">
        <v>827</v>
      </c>
      <c r="C43" t="s">
        <v>827</v>
      </c>
      <c r="D43" t="s">
        <v>828</v>
      </c>
    </row>
    <row r="44" spans="1:4">
      <c r="A44" s="1065">
        <v>43</v>
      </c>
      <c r="B44" t="s">
        <v>827</v>
      </c>
      <c r="C44" t="s">
        <v>842</v>
      </c>
      <c r="D44" t="s">
        <v>843</v>
      </c>
    </row>
    <row r="45" spans="1:4">
      <c r="A45" s="1065">
        <v>44</v>
      </c>
      <c r="B45" t="s">
        <v>827</v>
      </c>
      <c r="C45" t="s">
        <v>844</v>
      </c>
      <c r="D45" t="s">
        <v>845</v>
      </c>
    </row>
    <row r="46" spans="1:4">
      <c r="A46" s="1065">
        <v>45</v>
      </c>
      <c r="B46" t="s">
        <v>827</v>
      </c>
      <c r="C46" t="s">
        <v>846</v>
      </c>
      <c r="D46" t="s">
        <v>847</v>
      </c>
    </row>
    <row r="47" spans="1:4">
      <c r="A47" s="1065">
        <v>46</v>
      </c>
      <c r="B47" t="s">
        <v>827</v>
      </c>
      <c r="C47" t="s">
        <v>848</v>
      </c>
      <c r="D47" t="s">
        <v>849</v>
      </c>
    </row>
    <row r="48" spans="1:4">
      <c r="A48" s="1065">
        <v>47</v>
      </c>
      <c r="B48" t="s">
        <v>827</v>
      </c>
      <c r="C48" t="s">
        <v>850</v>
      </c>
      <c r="D48" t="s">
        <v>851</v>
      </c>
    </row>
    <row r="49" spans="1:4">
      <c r="A49" s="1065">
        <v>48</v>
      </c>
      <c r="B49" t="s">
        <v>827</v>
      </c>
      <c r="C49" t="s">
        <v>852</v>
      </c>
      <c r="D49" t="s">
        <v>853</v>
      </c>
    </row>
    <row r="50" spans="1:4">
      <c r="A50" s="1065">
        <v>49</v>
      </c>
      <c r="B50" t="s">
        <v>854</v>
      </c>
      <c r="C50" t="s">
        <v>854</v>
      </c>
      <c r="D50" t="s">
        <v>855</v>
      </c>
    </row>
    <row r="51" spans="1:4">
      <c r="A51" s="1065">
        <v>50</v>
      </c>
      <c r="B51" t="s">
        <v>856</v>
      </c>
      <c r="C51" t="s">
        <v>856</v>
      </c>
      <c r="D51" t="s">
        <v>857</v>
      </c>
    </row>
    <row r="52" spans="1:4">
      <c r="A52" s="1065">
        <v>51</v>
      </c>
      <c r="B52" t="s">
        <v>858</v>
      </c>
      <c r="C52" t="s">
        <v>858</v>
      </c>
      <c r="D52" t="s">
        <v>859</v>
      </c>
    </row>
    <row r="53" spans="1:4">
      <c r="A53" s="1065">
        <v>52</v>
      </c>
      <c r="B53" t="s">
        <v>860</v>
      </c>
      <c r="C53" t="s">
        <v>860</v>
      </c>
      <c r="D53" t="s">
        <v>861</v>
      </c>
    </row>
    <row r="54" spans="1:4">
      <c r="A54" s="1065">
        <v>53</v>
      </c>
      <c r="B54" t="s">
        <v>862</v>
      </c>
      <c r="C54" t="s">
        <v>862</v>
      </c>
      <c r="D54" t="s">
        <v>863</v>
      </c>
    </row>
    <row r="55" spans="1:4">
      <c r="A55" s="1065">
        <v>54</v>
      </c>
      <c r="B55" t="s">
        <v>864</v>
      </c>
      <c r="C55" t="s">
        <v>864</v>
      </c>
      <c r="D55" t="s">
        <v>865</v>
      </c>
    </row>
    <row r="56" spans="1:4">
      <c r="A56" s="1065">
        <v>55</v>
      </c>
      <c r="B56" t="s">
        <v>866</v>
      </c>
      <c r="C56" t="s">
        <v>866</v>
      </c>
      <c r="D56" t="s">
        <v>867</v>
      </c>
    </row>
    <row r="57" spans="1:4">
      <c r="A57" s="1065">
        <v>56</v>
      </c>
      <c r="B57" t="s">
        <v>868</v>
      </c>
      <c r="C57" t="s">
        <v>868</v>
      </c>
      <c r="D57" t="s">
        <v>869</v>
      </c>
    </row>
    <row r="58" spans="1:4">
      <c r="A58" s="1065">
        <v>57</v>
      </c>
      <c r="B58" t="s">
        <v>870</v>
      </c>
      <c r="C58" t="s">
        <v>872</v>
      </c>
      <c r="D58" t="s">
        <v>873</v>
      </c>
    </row>
    <row r="59" spans="1:4">
      <c r="A59" s="1065">
        <v>58</v>
      </c>
      <c r="B59" t="s">
        <v>870</v>
      </c>
      <c r="C59" t="s">
        <v>761</v>
      </c>
      <c r="D59" t="s">
        <v>874</v>
      </c>
    </row>
    <row r="60" spans="1:4">
      <c r="A60" s="1065">
        <v>59</v>
      </c>
      <c r="B60" t="s">
        <v>870</v>
      </c>
      <c r="C60" t="s">
        <v>875</v>
      </c>
      <c r="D60" t="s">
        <v>876</v>
      </c>
    </row>
    <row r="61" spans="1:4">
      <c r="A61" s="1065">
        <v>60</v>
      </c>
      <c r="B61" t="s">
        <v>870</v>
      </c>
      <c r="C61" t="s">
        <v>877</v>
      </c>
      <c r="D61" t="s">
        <v>878</v>
      </c>
    </row>
    <row r="62" spans="1:4">
      <c r="A62" s="1065">
        <v>61</v>
      </c>
      <c r="B62" t="s">
        <v>870</v>
      </c>
      <c r="C62" t="s">
        <v>879</v>
      </c>
      <c r="D62" t="s">
        <v>880</v>
      </c>
    </row>
    <row r="63" spans="1:4">
      <c r="A63" s="1065">
        <v>62</v>
      </c>
      <c r="B63" t="s">
        <v>870</v>
      </c>
      <c r="C63" t="s">
        <v>881</v>
      </c>
      <c r="D63" t="s">
        <v>882</v>
      </c>
    </row>
    <row r="64" spans="1:4">
      <c r="A64" s="1065">
        <v>63</v>
      </c>
      <c r="B64" t="s">
        <v>870</v>
      </c>
      <c r="C64" t="s">
        <v>883</v>
      </c>
      <c r="D64" t="s">
        <v>884</v>
      </c>
    </row>
    <row r="65" spans="1:4">
      <c r="A65" s="1065">
        <v>64</v>
      </c>
      <c r="B65" t="s">
        <v>870</v>
      </c>
      <c r="C65" t="s">
        <v>885</v>
      </c>
      <c r="D65" t="s">
        <v>886</v>
      </c>
    </row>
    <row r="66" spans="1:4">
      <c r="A66" s="1065">
        <v>65</v>
      </c>
      <c r="B66" t="s">
        <v>870</v>
      </c>
      <c r="C66" t="s">
        <v>887</v>
      </c>
      <c r="D66" t="s">
        <v>888</v>
      </c>
    </row>
    <row r="67" spans="1:4">
      <c r="A67" s="1065">
        <v>66</v>
      </c>
      <c r="B67" t="s">
        <v>870</v>
      </c>
      <c r="C67" t="s">
        <v>870</v>
      </c>
      <c r="D67" t="s">
        <v>871</v>
      </c>
    </row>
    <row r="68" spans="1:4">
      <c r="A68" s="1065">
        <v>67</v>
      </c>
      <c r="B68" t="s">
        <v>870</v>
      </c>
      <c r="C68" t="s">
        <v>889</v>
      </c>
      <c r="D68" t="s">
        <v>890</v>
      </c>
    </row>
    <row r="69" spans="1:4">
      <c r="A69" s="1065">
        <v>68</v>
      </c>
      <c r="B69" t="s">
        <v>870</v>
      </c>
      <c r="C69" t="s">
        <v>891</v>
      </c>
      <c r="D69" t="s">
        <v>892</v>
      </c>
    </row>
    <row r="70" spans="1:4">
      <c r="A70" s="1065">
        <v>69</v>
      </c>
      <c r="B70" t="s">
        <v>870</v>
      </c>
      <c r="C70" t="s">
        <v>893</v>
      </c>
      <c r="D70" t="s">
        <v>894</v>
      </c>
    </row>
    <row r="71" spans="1:4">
      <c r="A71" s="1065">
        <v>70</v>
      </c>
      <c r="B71" t="s">
        <v>895</v>
      </c>
      <c r="C71" t="s">
        <v>895</v>
      </c>
      <c r="D71" t="s">
        <v>896</v>
      </c>
    </row>
    <row r="72" spans="1:4">
      <c r="A72" s="1065">
        <v>71</v>
      </c>
      <c r="B72" t="s">
        <v>897</v>
      </c>
      <c r="C72" t="s">
        <v>897</v>
      </c>
      <c r="D72" t="s">
        <v>898</v>
      </c>
    </row>
    <row r="73" spans="1:4">
      <c r="A73" s="1065">
        <v>72</v>
      </c>
      <c r="B73" t="s">
        <v>899</v>
      </c>
      <c r="C73" t="s">
        <v>899</v>
      </c>
      <c r="D73" t="s">
        <v>900</v>
      </c>
    </row>
    <row r="74" spans="1:4">
      <c r="A74" s="1065">
        <v>73</v>
      </c>
      <c r="B74" t="s">
        <v>901</v>
      </c>
      <c r="C74" t="s">
        <v>901</v>
      </c>
      <c r="D74" t="s">
        <v>902</v>
      </c>
    </row>
    <row r="75" spans="1:4">
      <c r="A75" s="1065">
        <v>74</v>
      </c>
      <c r="B75" t="s">
        <v>903</v>
      </c>
      <c r="C75" t="s">
        <v>903</v>
      </c>
      <c r="D75" t="s">
        <v>904</v>
      </c>
    </row>
    <row r="76" spans="1:4">
      <c r="A76" s="1065">
        <v>75</v>
      </c>
      <c r="B76" t="s">
        <v>905</v>
      </c>
      <c r="C76" t="s">
        <v>905</v>
      </c>
      <c r="D76" t="s">
        <v>906</v>
      </c>
    </row>
    <row r="77" spans="1:4">
      <c r="A77" s="1065">
        <v>76</v>
      </c>
      <c r="B77" t="s">
        <v>907</v>
      </c>
      <c r="C77" t="s">
        <v>907</v>
      </c>
      <c r="D77" t="s">
        <v>908</v>
      </c>
    </row>
    <row r="78" spans="1:4">
      <c r="A78" s="1065">
        <v>77</v>
      </c>
      <c r="B78" t="s">
        <v>909</v>
      </c>
      <c r="C78" t="s">
        <v>909</v>
      </c>
      <c r="D78" t="s">
        <v>910</v>
      </c>
    </row>
    <row r="79" spans="1:4">
      <c r="A79" s="1065">
        <v>78</v>
      </c>
      <c r="B79" t="s">
        <v>911</v>
      </c>
      <c r="C79" t="s">
        <v>911</v>
      </c>
      <c r="D79" t="s">
        <v>912</v>
      </c>
    </row>
    <row r="80" spans="1:4">
      <c r="A80" s="1065">
        <v>79</v>
      </c>
      <c r="B80" t="s">
        <v>913</v>
      </c>
      <c r="C80" t="s">
        <v>913</v>
      </c>
      <c r="D80" t="s">
        <v>914</v>
      </c>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55"/>
  <cols>
    <col min="1" max="1" width="3.7109375" style="40" customWidth="1"/>
    <col min="2" max="2" width="90.7109375" style="40" customWidth="1"/>
    <col min="3" max="16384" width="9.140625" style="40"/>
  </cols>
  <sheetData>
    <row r="1" spans="2:4">
      <c r="B1" s="47" t="s">
        <v>56</v>
      </c>
    </row>
    <row r="2" spans="2:4" ht="92.4">
      <c r="B2" s="49" t="s">
        <v>475</v>
      </c>
    </row>
    <row r="3" spans="2:4" ht="69.3">
      <c r="B3" s="49" t="s">
        <v>384</v>
      </c>
    </row>
    <row r="4" spans="2:4" ht="34.65">
      <c r="B4" s="49" t="s">
        <v>572</v>
      </c>
    </row>
    <row r="5" spans="2:4">
      <c r="B5" s="49" t="s">
        <v>217</v>
      </c>
    </row>
    <row r="6" spans="2:4" ht="23.1">
      <c r="B6" s="49" t="s">
        <v>261</v>
      </c>
    </row>
    <row r="7" spans="2:4" ht="23.1">
      <c r="B7" s="49" t="s">
        <v>262</v>
      </c>
    </row>
    <row r="8" spans="2:4" ht="23.1">
      <c r="B8" s="49" t="s">
        <v>263</v>
      </c>
    </row>
    <row r="9" spans="2:4" ht="23.1">
      <c r="B9" s="49" t="s">
        <v>476</v>
      </c>
    </row>
    <row r="10" spans="2:4" ht="57.75">
      <c r="B10" s="49" t="s">
        <v>667</v>
      </c>
    </row>
    <row r="11" spans="2:4" ht="25.85">
      <c r="B11" s="210" t="s">
        <v>382</v>
      </c>
    </row>
    <row r="12" spans="2:4">
      <c r="B12" s="47" t="s">
        <v>176</v>
      </c>
    </row>
    <row r="13" spans="2:4" ht="34.65">
      <c r="B13" s="49" t="s">
        <v>192</v>
      </c>
    </row>
    <row r="14" spans="2:4" ht="69.3">
      <c r="B14" s="49" t="s">
        <v>245</v>
      </c>
    </row>
    <row r="15" spans="2:4" ht="23.1">
      <c r="B15" s="49" t="s">
        <v>225</v>
      </c>
    </row>
    <row r="16" spans="2:4">
      <c r="B16" s="47" t="s">
        <v>201</v>
      </c>
      <c r="D16" s="87"/>
    </row>
    <row r="17" spans="1:2" ht="34.65">
      <c r="B17" s="49" t="s">
        <v>259</v>
      </c>
    </row>
    <row r="18" spans="1:2" ht="34.65">
      <c r="B18" s="49" t="s">
        <v>260</v>
      </c>
    </row>
    <row r="19" spans="1:2">
      <c r="B19" s="49" t="s">
        <v>246</v>
      </c>
    </row>
    <row r="20" spans="1:2" ht="34.65">
      <c r="B20" s="49" t="s">
        <v>287</v>
      </c>
    </row>
    <row r="21" spans="1:2">
      <c r="B21" s="47" t="s">
        <v>214</v>
      </c>
    </row>
    <row r="22" spans="1:2">
      <c r="B22" s="49" t="s">
        <v>216</v>
      </c>
    </row>
    <row r="24" spans="1:2" ht="23.1">
      <c r="B24" s="212" t="s">
        <v>365</v>
      </c>
    </row>
    <row r="26" spans="1:2">
      <c r="B26" s="47" t="s">
        <v>326</v>
      </c>
    </row>
    <row r="27" spans="1:2" ht="23.1">
      <c r="B27" s="211" t="s">
        <v>453</v>
      </c>
    </row>
    <row r="28" spans="1:2" ht="57.75">
      <c r="B28" s="211" t="s">
        <v>452</v>
      </c>
    </row>
    <row r="29" spans="1:2">
      <c r="B29" s="287" t="s">
        <v>383</v>
      </c>
    </row>
    <row r="30" spans="1:2" ht="23.1">
      <c r="B30" s="211" t="s">
        <v>571</v>
      </c>
    </row>
    <row r="32" spans="1:2">
      <c r="A32" s="269"/>
      <c r="B32" s="270" t="s">
        <v>426</v>
      </c>
    </row>
    <row r="33" spans="1:2" ht="14.3">
      <c r="A33" s="271">
        <v>1</v>
      </c>
      <c r="B33" s="272" t="s">
        <v>427</v>
      </c>
    </row>
    <row r="34" spans="1:2" ht="14.3">
      <c r="A34" s="271">
        <v>2</v>
      </c>
      <c r="B34" s="272" t="s">
        <v>428</v>
      </c>
    </row>
    <row r="35" spans="1:2">
      <c r="B35" s="270" t="s">
        <v>429</v>
      </c>
    </row>
    <row r="36" spans="1:2">
      <c r="B36" s="272" t="s">
        <v>430</v>
      </c>
    </row>
  </sheetData>
  <phoneticPr fontId="9"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5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5"/>
  <sheetViews>
    <sheetView showGridLines="0" topLeftCell="E1" zoomScaleNormal="100" workbookViewId="0"/>
  </sheetViews>
  <sheetFormatPr defaultColWidth="10.5703125" defaultRowHeight="13.6"/>
  <cols>
    <col min="1" max="1" width="3.7109375" style="554" hidden="1" customWidth="1"/>
    <col min="2" max="4" width="3.7109375" style="548" hidden="1" customWidth="1"/>
    <col min="5" max="5" width="3.7109375" style="494" customWidth="1"/>
    <col min="6" max="6" width="9.7109375" style="487" customWidth="1"/>
    <col min="7" max="7" width="37.7109375" style="487" customWidth="1"/>
    <col min="8" max="8" width="66.85546875" style="487" customWidth="1"/>
    <col min="9" max="9" width="115.7109375" style="487" customWidth="1"/>
    <col min="10" max="11" width="10.5703125" style="548"/>
    <col min="12" max="12" width="11.140625" style="548" customWidth="1"/>
    <col min="13" max="14" width="10.5703125" style="548"/>
    <col min="15" max="16384" width="10.5703125" style="487"/>
  </cols>
  <sheetData>
    <row r="1" spans="1:14" ht="3.1" customHeight="1">
      <c r="A1" s="554" t="s">
        <v>88</v>
      </c>
    </row>
    <row r="2" spans="1:14" ht="23.1">
      <c r="F2" s="1274" t="s">
        <v>465</v>
      </c>
      <c r="G2" s="1275"/>
      <c r="H2" s="1276"/>
      <c r="I2" s="603"/>
    </row>
    <row r="3" spans="1:14" ht="3.1" customHeight="1"/>
    <row r="4" spans="1:14" s="533" customFormat="1" ht="11.55">
      <c r="A4" s="553"/>
      <c r="B4" s="553"/>
      <c r="C4" s="553"/>
      <c r="D4" s="553"/>
      <c r="F4" s="1232" t="s">
        <v>440</v>
      </c>
      <c r="G4" s="1232"/>
      <c r="H4" s="1232"/>
      <c r="I4" s="1277" t="s">
        <v>441</v>
      </c>
      <c r="J4" s="553"/>
      <c r="K4" s="553"/>
      <c r="L4" s="553"/>
      <c r="M4" s="553"/>
      <c r="N4" s="553"/>
    </row>
    <row r="5" spans="1:14" s="533" customFormat="1" ht="11.25" customHeight="1">
      <c r="A5" s="553"/>
      <c r="B5" s="553"/>
      <c r="C5" s="553"/>
      <c r="D5" s="553"/>
      <c r="F5" s="569" t="s">
        <v>87</v>
      </c>
      <c r="G5" s="581" t="s">
        <v>443</v>
      </c>
      <c r="H5" s="568" t="s">
        <v>434</v>
      </c>
      <c r="I5" s="1277"/>
      <c r="J5" s="553"/>
      <c r="K5" s="553"/>
      <c r="L5" s="553"/>
      <c r="M5" s="553"/>
      <c r="N5" s="553"/>
    </row>
    <row r="6" spans="1:14" s="533" customFormat="1" ht="12.1" customHeight="1">
      <c r="A6" s="553"/>
      <c r="B6" s="553"/>
      <c r="C6" s="553"/>
      <c r="D6" s="553"/>
      <c r="F6" s="570" t="s">
        <v>88</v>
      </c>
      <c r="G6" s="572">
        <v>2</v>
      </c>
      <c r="H6" s="573">
        <v>3</v>
      </c>
      <c r="I6" s="571">
        <v>4</v>
      </c>
      <c r="J6" s="553">
        <v>4</v>
      </c>
      <c r="K6" s="553"/>
      <c r="L6" s="553"/>
      <c r="M6" s="553"/>
      <c r="N6" s="553"/>
    </row>
    <row r="7" spans="1:14" s="533" customFormat="1" ht="19.05">
      <c r="A7" s="553"/>
      <c r="B7" s="553"/>
      <c r="C7" s="553"/>
      <c r="D7" s="553"/>
      <c r="F7" s="579">
        <v>1</v>
      </c>
      <c r="G7" s="595" t="s">
        <v>466</v>
      </c>
      <c r="H7" s="567" t="str">
        <f>IF(dateCh="","",dateCh)</f>
        <v>02.05.2023</v>
      </c>
      <c r="I7" s="544" t="s">
        <v>467</v>
      </c>
      <c r="J7" s="578"/>
      <c r="K7" s="553"/>
      <c r="L7" s="553"/>
      <c r="M7" s="553"/>
      <c r="N7" s="553"/>
    </row>
    <row r="8" spans="1:14" s="533" customFormat="1" ht="46.2">
      <c r="A8" s="1278">
        <v>1</v>
      </c>
      <c r="B8" s="553"/>
      <c r="C8" s="553"/>
      <c r="D8" s="553"/>
      <c r="F8" s="579" t="str">
        <f>"2." &amp;mergeValue(A8)</f>
        <v>2.1</v>
      </c>
      <c r="G8" s="595" t="s">
        <v>468</v>
      </c>
      <c r="H8" s="567" t="str">
        <f>IF('Перечень тарифов'!R21="","наименование отсутствует","" &amp; 'Перечень тарифов'!R21 &amp; "")</f>
        <v>наименование отсутствует</v>
      </c>
      <c r="I8" s="544" t="s">
        <v>563</v>
      </c>
      <c r="J8" s="578"/>
      <c r="K8" s="553"/>
      <c r="L8" s="553"/>
      <c r="M8" s="553"/>
      <c r="N8" s="553"/>
    </row>
    <row r="9" spans="1:14" s="533" customFormat="1" ht="23.1">
      <c r="A9" s="1278"/>
      <c r="B9" s="553"/>
      <c r="C9" s="553"/>
      <c r="D9" s="553"/>
      <c r="F9" s="579" t="str">
        <f>"3." &amp;mergeValue(A9)</f>
        <v>3.1</v>
      </c>
      <c r="G9" s="595" t="s">
        <v>469</v>
      </c>
      <c r="H9" s="567" t="str">
        <f>IF('Перечень тарифов'!F21="","наименование отсутствует","" &amp; 'Перечень тарифов'!F21 &amp; "")</f>
        <v>Производство тепловой энергии. Комбинированная выработка с уст. мощностью производства электрической энергии 25 МВт и более</v>
      </c>
      <c r="I9" s="544" t="s">
        <v>561</v>
      </c>
      <c r="J9" s="578"/>
      <c r="K9" s="553"/>
      <c r="L9" s="553"/>
      <c r="M9" s="553"/>
      <c r="N9" s="553"/>
    </row>
    <row r="10" spans="1:14" s="533" customFormat="1" ht="23.1">
      <c r="A10" s="1278"/>
      <c r="B10" s="553"/>
      <c r="C10" s="553"/>
      <c r="D10" s="553"/>
      <c r="F10" s="579" t="str">
        <f>"4."&amp;mergeValue(A10)</f>
        <v>4.1</v>
      </c>
      <c r="G10" s="595" t="s">
        <v>470</v>
      </c>
      <c r="H10" s="568" t="s">
        <v>444</v>
      </c>
      <c r="I10" s="544"/>
      <c r="J10" s="578"/>
      <c r="K10" s="553"/>
      <c r="L10" s="553"/>
      <c r="M10" s="553"/>
      <c r="N10" s="553"/>
    </row>
    <row r="11" spans="1:14" s="533" customFormat="1" ht="19.05">
      <c r="A11" s="1278"/>
      <c r="B11" s="1278">
        <v>1</v>
      </c>
      <c r="C11" s="586"/>
      <c r="D11" s="586"/>
      <c r="F11" s="579" t="str">
        <f>"4."&amp;mergeValue(A11) &amp;"."&amp;mergeValue(B11)</f>
        <v>4.1.1</v>
      </c>
      <c r="G11" s="574" t="s">
        <v>565</v>
      </c>
      <c r="H11" s="567" t="str">
        <f>IF(region_name="","",region_name)</f>
        <v>Курганская область</v>
      </c>
      <c r="I11" s="544" t="s">
        <v>473</v>
      </c>
      <c r="J11" s="578"/>
      <c r="K11" s="553"/>
      <c r="L11" s="553"/>
      <c r="M11" s="553"/>
      <c r="N11" s="553"/>
    </row>
    <row r="12" spans="1:14" s="533" customFormat="1" ht="23.1">
      <c r="A12" s="1278"/>
      <c r="B12" s="1278"/>
      <c r="C12" s="1278">
        <v>1</v>
      </c>
      <c r="D12" s="586"/>
      <c r="F12" s="579" t="str">
        <f>"4."&amp;mergeValue(A12) &amp;"."&amp;mergeValue(B12)&amp;"."&amp;mergeValue(C12)</f>
        <v>4.1.1.1</v>
      </c>
      <c r="G12" s="585" t="s">
        <v>471</v>
      </c>
      <c r="H12" s="567" t="str">
        <f>IF(Территории!H13="","","" &amp; Территории!H13 &amp; "")</f>
        <v>город Курган</v>
      </c>
      <c r="I12" s="544" t="s">
        <v>474</v>
      </c>
      <c r="J12" s="578"/>
      <c r="K12" s="553"/>
      <c r="L12" s="553"/>
      <c r="M12" s="553"/>
      <c r="N12" s="553"/>
    </row>
    <row r="13" spans="1:14" s="533" customFormat="1" ht="57.75">
      <c r="A13" s="1278"/>
      <c r="B13" s="1278"/>
      <c r="C13" s="1278"/>
      <c r="D13" s="586">
        <v>1</v>
      </c>
      <c r="F13" s="579" t="str">
        <f>"4."&amp;mergeValue(A13) &amp;"."&amp;mergeValue(B13)&amp;"."&amp;mergeValue(C13)&amp;"."&amp;mergeValue(D13)</f>
        <v>4.1.1.1.1</v>
      </c>
      <c r="G13" s="596" t="s">
        <v>472</v>
      </c>
      <c r="H13" s="567" t="str">
        <f>IF(Территории!R14="","","" &amp; Территории!R14 &amp; "")</f>
        <v>город Курган (37701000)</v>
      </c>
      <c r="I13" s="1181" t="s">
        <v>564</v>
      </c>
      <c r="J13" s="578"/>
      <c r="K13" s="553"/>
      <c r="L13" s="553"/>
      <c r="M13" s="553"/>
      <c r="N13" s="553"/>
    </row>
    <row r="14" spans="1:14" s="576" customFormat="1" ht="3.1" customHeight="1">
      <c r="A14" s="577"/>
      <c r="B14" s="577"/>
      <c r="C14" s="577"/>
      <c r="D14" s="577"/>
      <c r="F14" s="588"/>
      <c r="G14" s="589"/>
      <c r="H14" s="590"/>
      <c r="I14" s="591"/>
      <c r="J14" s="577"/>
      <c r="K14" s="577"/>
      <c r="L14" s="577"/>
      <c r="M14" s="577"/>
      <c r="N14" s="577"/>
    </row>
    <row r="15" spans="1:14" s="576" customFormat="1" ht="14.95" customHeight="1">
      <c r="A15" s="577"/>
      <c r="B15" s="577"/>
      <c r="C15" s="577"/>
      <c r="D15" s="577"/>
      <c r="F15" s="575"/>
      <c r="G15" s="1273" t="s">
        <v>566</v>
      </c>
      <c r="H15" s="1273"/>
      <c r="I15" s="557"/>
      <c r="J15" s="577"/>
      <c r="K15" s="577"/>
      <c r="L15" s="577"/>
      <c r="M15" s="577"/>
      <c r="N15" s="57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55"/>
  <sheetData>
    <row r="1" spans="1:1">
      <c r="A1" s="3"/>
    </row>
  </sheetData>
  <phoneticPr fontId="9"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55"/>
  <cols>
    <col min="1" max="16384" width="9.140625" style="164"/>
  </cols>
  <sheetData>
    <row r="1" spans="1:1">
      <c r="A1" s="181"/>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55"/>
  <sheetData>
    <row r="1" spans="1:1">
      <c r="A1" s="3"/>
    </row>
  </sheetData>
  <sheetProtection formatColumns="0" formatRows="0"/>
  <phoneticPr fontId="9"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5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55"/>
  <sheetData>
    <row r="1" spans="1:1">
      <c r="A1" s="3"/>
    </row>
  </sheetData>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55"/>
  <sheetData>
    <row r="1" spans="1:1">
      <c r="A1" s="3"/>
    </row>
  </sheetData>
  <phoneticPr fontId="9"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5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5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5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CM30"/>
  <sheetViews>
    <sheetView showGridLines="0" topLeftCell="AV15" zoomScaleNormal="100" workbookViewId="0">
      <selection activeCell="M30" sqref="M30:CH30"/>
    </sheetView>
  </sheetViews>
  <sheetFormatPr defaultColWidth="10.5703125" defaultRowHeight="13.6"/>
  <cols>
    <col min="1" max="6" width="10.5703125" style="548" hidden="1" customWidth="1"/>
    <col min="7" max="8" width="9.140625" style="554" hidden="1" customWidth="1"/>
    <col min="9" max="9" width="3.7109375" style="495" customWidth="1"/>
    <col min="10" max="11" width="3.7109375" style="494" customWidth="1"/>
    <col min="12" max="12" width="12.7109375" style="487" customWidth="1"/>
    <col min="13" max="13" width="44.7109375" style="487" customWidth="1"/>
    <col min="14" max="14" width="1.7109375" style="487" hidden="1" customWidth="1"/>
    <col min="15" max="15" width="9.42578125" style="487" customWidth="1"/>
    <col min="16" max="17" width="23.7109375" style="487" hidden="1" customWidth="1"/>
    <col min="18" max="18" width="11.7109375" style="487" customWidth="1"/>
    <col min="19" max="19" width="3.7109375" style="487" customWidth="1"/>
    <col min="20" max="20" width="11.7109375" style="487" customWidth="1"/>
    <col min="21" max="21" width="8.5703125" style="487" customWidth="1"/>
    <col min="22" max="22" width="9.28515625" style="1068" customWidth="1"/>
    <col min="23" max="24" width="23.7109375" style="1068" hidden="1" customWidth="1"/>
    <col min="25" max="25" width="11.7109375" style="1068" customWidth="1"/>
    <col min="26" max="26" width="3.7109375" style="1068" customWidth="1"/>
    <col min="27" max="27" width="11.7109375" style="1068" customWidth="1"/>
    <col min="28" max="28" width="8.5703125" style="1068" customWidth="1"/>
    <col min="29" max="29" width="9.140625" style="1068" customWidth="1"/>
    <col min="30" max="31" width="23.7109375" style="1068" hidden="1" customWidth="1"/>
    <col min="32" max="32" width="11.7109375" style="1068" customWidth="1"/>
    <col min="33" max="33" width="3.7109375" style="1068" customWidth="1"/>
    <col min="34" max="34" width="11.7109375" style="1068" customWidth="1"/>
    <col min="35" max="35" width="8.5703125" style="1068" customWidth="1"/>
    <col min="36" max="36" width="8.7109375" style="1068" customWidth="1"/>
    <col min="37" max="38" width="23.7109375" style="1068" hidden="1" customWidth="1"/>
    <col min="39" max="39" width="11.7109375" style="1068" customWidth="1"/>
    <col min="40" max="40" width="3.7109375" style="1068" customWidth="1"/>
    <col min="41" max="41" width="11.7109375" style="1068" customWidth="1"/>
    <col min="42" max="42" width="8.5703125" style="1068" customWidth="1"/>
    <col min="43" max="43" width="9.7109375" style="1068" customWidth="1"/>
    <col min="44" max="45" width="23.7109375" style="1068" hidden="1" customWidth="1"/>
    <col min="46" max="46" width="11.7109375" style="1068" customWidth="1"/>
    <col min="47" max="47" width="3.7109375" style="1068" customWidth="1"/>
    <col min="48" max="48" width="11.7109375" style="1068" customWidth="1"/>
    <col min="49" max="49" width="8.5703125" style="1068" customWidth="1"/>
    <col min="50" max="50" width="9" style="1068" customWidth="1"/>
    <col min="51" max="52" width="23.7109375" style="1068" hidden="1" customWidth="1"/>
    <col min="53" max="53" width="11.7109375" style="1068" customWidth="1"/>
    <col min="54" max="54" width="3.7109375" style="1068" customWidth="1"/>
    <col min="55" max="55" width="11.7109375" style="1068" customWidth="1"/>
    <col min="56" max="56" width="8.5703125" style="1068" customWidth="1"/>
    <col min="57" max="57" width="9.5703125" style="1068" customWidth="1"/>
    <col min="58" max="59" width="23.7109375" style="1068" hidden="1" customWidth="1"/>
    <col min="60" max="60" width="11.7109375" style="1068" customWidth="1"/>
    <col min="61" max="61" width="3.7109375" style="1068" customWidth="1"/>
    <col min="62" max="62" width="11.7109375" style="1068" customWidth="1"/>
    <col min="63" max="63" width="8.5703125" style="1068" customWidth="1"/>
    <col min="64" max="64" width="10.7109375" style="1068" customWidth="1"/>
    <col min="65" max="66" width="23.7109375" style="1068" hidden="1" customWidth="1"/>
    <col min="67" max="67" width="11.7109375" style="1068" customWidth="1"/>
    <col min="68" max="68" width="3.7109375" style="1068" customWidth="1"/>
    <col min="69" max="69" width="11.7109375" style="1068" customWidth="1"/>
    <col min="70" max="70" width="8.5703125" style="1068" customWidth="1"/>
    <col min="71" max="71" width="10.42578125" style="1068" customWidth="1"/>
    <col min="72" max="73" width="23.7109375" style="1068" hidden="1" customWidth="1"/>
    <col min="74" max="74" width="11.7109375" style="1068" customWidth="1"/>
    <col min="75" max="75" width="3.7109375" style="1068" customWidth="1"/>
    <col min="76" max="76" width="11.7109375" style="1068" customWidth="1"/>
    <col min="77" max="77" width="8.5703125" style="1068" customWidth="1"/>
    <col min="78" max="78" width="11.140625" style="1068" customWidth="1"/>
    <col min="79" max="80" width="23.7109375" style="1068" hidden="1" customWidth="1"/>
    <col min="81" max="81" width="11.7109375" style="1068" customWidth="1"/>
    <col min="82" max="82" width="3.7109375" style="1068" customWidth="1"/>
    <col min="83" max="83" width="11.7109375" style="1068" customWidth="1"/>
    <col min="84" max="84" width="8.5703125" style="1068" hidden="1" customWidth="1"/>
    <col min="85" max="85" width="4.7109375" style="487" customWidth="1"/>
    <col min="86" max="86" width="115.7109375" style="487" customWidth="1"/>
    <col min="87" max="88" width="10.5703125" style="548"/>
    <col min="89" max="89" width="11.140625" style="548" customWidth="1"/>
    <col min="90" max="91" width="10.5703125" style="548"/>
    <col min="92" max="16384" width="10.5703125" style="487"/>
  </cols>
  <sheetData>
    <row r="1" spans="1:91" hidden="1">
      <c r="Q1" s="546"/>
      <c r="R1" s="546"/>
      <c r="X1" s="725"/>
      <c r="Y1" s="725"/>
      <c r="AE1" s="725"/>
      <c r="AF1" s="725"/>
      <c r="AL1" s="725"/>
      <c r="AM1" s="725"/>
      <c r="AS1" s="725"/>
      <c r="AT1" s="725"/>
      <c r="AZ1" s="725"/>
      <c r="BA1" s="725"/>
      <c r="BG1" s="725"/>
      <c r="BH1" s="725"/>
      <c r="BN1" s="725"/>
      <c r="BO1" s="725"/>
      <c r="BU1" s="725"/>
      <c r="BV1" s="725"/>
      <c r="CB1" s="725"/>
      <c r="CC1" s="725"/>
    </row>
    <row r="2" spans="1:91" hidden="1">
      <c r="U2" s="546"/>
      <c r="AB2" s="725"/>
      <c r="AI2" s="725"/>
      <c r="AP2" s="725"/>
      <c r="AW2" s="725"/>
      <c r="BD2" s="725"/>
      <c r="BK2" s="725"/>
      <c r="BR2" s="725"/>
      <c r="BY2" s="725"/>
      <c r="CF2" s="725"/>
    </row>
    <row r="3" spans="1:91" hidden="1"/>
    <row r="4" spans="1:91" ht="3.1" customHeight="1">
      <c r="J4" s="493"/>
      <c r="K4" s="493"/>
      <c r="L4" s="488"/>
      <c r="M4" s="488"/>
      <c r="N4" s="488"/>
      <c r="O4" s="496"/>
      <c r="P4" s="496"/>
      <c r="Q4" s="496"/>
      <c r="R4" s="496"/>
      <c r="S4" s="496"/>
      <c r="T4" s="496"/>
      <c r="U4" s="496"/>
      <c r="V4" s="940"/>
      <c r="W4" s="940"/>
      <c r="X4" s="940"/>
      <c r="Y4" s="940"/>
      <c r="Z4" s="940"/>
      <c r="AA4" s="940"/>
      <c r="AB4" s="940"/>
      <c r="AC4" s="940"/>
      <c r="AD4" s="940"/>
      <c r="AE4" s="940"/>
      <c r="AF4" s="940"/>
      <c r="AG4" s="940"/>
      <c r="AH4" s="940"/>
      <c r="AI4" s="940"/>
      <c r="AJ4" s="940"/>
      <c r="AK4" s="940"/>
      <c r="AL4" s="940"/>
      <c r="AM4" s="940"/>
      <c r="AN4" s="940"/>
      <c r="AO4" s="940"/>
      <c r="AP4" s="940"/>
      <c r="AQ4" s="940"/>
      <c r="AR4" s="940"/>
      <c r="AS4" s="940"/>
      <c r="AT4" s="940"/>
      <c r="AU4" s="940"/>
      <c r="AV4" s="940"/>
      <c r="AW4" s="940"/>
      <c r="AX4" s="940"/>
      <c r="AY4" s="940"/>
      <c r="AZ4" s="940"/>
      <c r="BA4" s="940"/>
      <c r="BB4" s="940"/>
      <c r="BC4" s="940"/>
      <c r="BD4" s="940"/>
      <c r="BE4" s="940"/>
      <c r="BF4" s="940"/>
      <c r="BG4" s="940"/>
      <c r="BH4" s="940"/>
      <c r="BI4" s="940"/>
      <c r="BJ4" s="940"/>
      <c r="BK4" s="940"/>
      <c r="BL4" s="940"/>
      <c r="BM4" s="940"/>
      <c r="BN4" s="940"/>
      <c r="BO4" s="940"/>
      <c r="BP4" s="940"/>
      <c r="BQ4" s="940"/>
      <c r="BR4" s="940"/>
      <c r="BS4" s="940"/>
      <c r="BT4" s="940"/>
      <c r="BU4" s="940"/>
      <c r="BV4" s="940"/>
      <c r="BW4" s="940"/>
      <c r="BX4" s="940"/>
      <c r="BY4" s="940"/>
      <c r="BZ4" s="940"/>
      <c r="CA4" s="940"/>
      <c r="CB4" s="940"/>
      <c r="CC4" s="940"/>
      <c r="CD4" s="940"/>
      <c r="CE4" s="940"/>
      <c r="CF4" s="940"/>
    </row>
    <row r="5" spans="1:91" ht="26.15" customHeight="1">
      <c r="J5" s="493"/>
      <c r="K5" s="493"/>
      <c r="L5" s="1299" t="s">
        <v>712</v>
      </c>
      <c r="M5" s="1299"/>
      <c r="N5" s="1299"/>
      <c r="O5" s="1299"/>
      <c r="P5" s="1299"/>
      <c r="Q5" s="1299"/>
      <c r="R5" s="1299"/>
      <c r="S5" s="1299"/>
      <c r="T5" s="1299"/>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7"/>
      <c r="BA5" s="627"/>
      <c r="BB5" s="627"/>
      <c r="BC5" s="627"/>
      <c r="BD5" s="627"/>
      <c r="BE5" s="627"/>
      <c r="BF5" s="627"/>
      <c r="BG5" s="627"/>
      <c r="BH5" s="627"/>
      <c r="BI5" s="627"/>
      <c r="BJ5" s="627"/>
      <c r="BK5" s="627"/>
      <c r="BL5" s="627"/>
      <c r="BM5" s="627"/>
      <c r="BN5" s="627"/>
      <c r="BO5" s="627"/>
      <c r="BP5" s="627"/>
      <c r="BQ5" s="627"/>
      <c r="BR5" s="627"/>
      <c r="BS5" s="627"/>
      <c r="BT5" s="627"/>
      <c r="BU5" s="627"/>
      <c r="BV5" s="627"/>
      <c r="BW5" s="627"/>
      <c r="BX5" s="627"/>
      <c r="BY5" s="627"/>
      <c r="BZ5" s="627"/>
      <c r="CA5" s="627"/>
      <c r="CB5" s="627"/>
      <c r="CC5" s="627"/>
      <c r="CD5" s="627"/>
      <c r="CE5" s="627"/>
      <c r="CF5" s="627"/>
    </row>
    <row r="6" spans="1:91" ht="3.1" customHeight="1">
      <c r="J6" s="493"/>
      <c r="K6" s="493"/>
      <c r="L6" s="488"/>
      <c r="M6" s="488"/>
      <c r="N6" s="488"/>
      <c r="O6" s="492"/>
      <c r="P6" s="492"/>
      <c r="Q6" s="492"/>
      <c r="R6" s="492"/>
      <c r="S6" s="492"/>
      <c r="T6" s="492"/>
      <c r="U6" s="492"/>
      <c r="V6" s="1073"/>
      <c r="W6" s="1073"/>
      <c r="X6" s="1073"/>
      <c r="Y6" s="1073"/>
      <c r="Z6" s="1073"/>
      <c r="AA6" s="1073"/>
      <c r="AB6" s="1073"/>
      <c r="AC6" s="1073"/>
      <c r="AD6" s="1073"/>
      <c r="AE6" s="1073"/>
      <c r="AF6" s="1073"/>
      <c r="AG6" s="1073"/>
      <c r="AH6" s="1073"/>
      <c r="AI6" s="1073"/>
      <c r="AJ6" s="1073"/>
      <c r="AK6" s="1073"/>
      <c r="AL6" s="1073"/>
      <c r="AM6" s="1073"/>
      <c r="AN6" s="1073"/>
      <c r="AO6" s="1073"/>
      <c r="AP6" s="1073"/>
      <c r="AQ6" s="1073"/>
      <c r="AR6" s="1073"/>
      <c r="AS6" s="1073"/>
      <c r="AT6" s="1073"/>
      <c r="AU6" s="1073"/>
      <c r="AV6" s="1073"/>
      <c r="AW6" s="1073"/>
      <c r="AX6" s="1073"/>
      <c r="AY6" s="1073"/>
      <c r="AZ6" s="1073"/>
      <c r="BA6" s="1073"/>
      <c r="BB6" s="1073"/>
      <c r="BC6" s="1073"/>
      <c r="BD6" s="1073"/>
      <c r="BE6" s="1073"/>
      <c r="BF6" s="1073"/>
      <c r="BG6" s="1073"/>
      <c r="BH6" s="1073"/>
      <c r="BI6" s="1073"/>
      <c r="BJ6" s="1073"/>
      <c r="BK6" s="1073"/>
      <c r="BL6" s="1073"/>
      <c r="BM6" s="1073"/>
      <c r="BN6" s="1073"/>
      <c r="BO6" s="1073"/>
      <c r="BP6" s="1073"/>
      <c r="BQ6" s="1073"/>
      <c r="BR6" s="1073"/>
      <c r="BS6" s="1073"/>
      <c r="BT6" s="1073"/>
      <c r="BU6" s="1073"/>
      <c r="BV6" s="1073"/>
      <c r="BW6" s="1073"/>
      <c r="BX6" s="1073"/>
      <c r="BY6" s="1073"/>
      <c r="BZ6" s="1073"/>
      <c r="CA6" s="1073"/>
      <c r="CB6" s="1073"/>
      <c r="CC6" s="1073"/>
      <c r="CD6" s="1073"/>
      <c r="CE6" s="1073"/>
      <c r="CF6" s="1073"/>
      <c r="CG6" s="496"/>
    </row>
    <row r="7" spans="1:91" s="740" customFormat="1" ht="11.55" hidden="1">
      <c r="A7" s="1115"/>
      <c r="B7" s="1115"/>
      <c r="C7" s="1115"/>
      <c r="D7" s="1115"/>
      <c r="E7" s="1115"/>
      <c r="F7" s="1115"/>
      <c r="G7" s="1115"/>
      <c r="H7" s="1115"/>
      <c r="L7" s="1166"/>
      <c r="M7" s="1040"/>
      <c r="O7" s="1310"/>
      <c r="P7" s="1310"/>
      <c r="Q7" s="1310"/>
      <c r="R7" s="1310"/>
      <c r="S7" s="1310"/>
      <c r="T7" s="1310"/>
      <c r="U7" s="774"/>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774"/>
      <c r="CI7" s="1115"/>
      <c r="CJ7" s="1115"/>
      <c r="CK7" s="1115"/>
      <c r="CL7" s="1115"/>
      <c r="CM7" s="1115"/>
    </row>
    <row r="8" spans="1:91" s="533" customFormat="1" ht="23.1">
      <c r="A8" s="553"/>
      <c r="B8" s="553"/>
      <c r="C8" s="553"/>
      <c r="D8" s="553"/>
      <c r="E8" s="553"/>
      <c r="F8" s="553"/>
      <c r="G8" s="553"/>
      <c r="H8" s="553"/>
      <c r="L8" s="463"/>
      <c r="M8" s="580" t="str">
        <f>"Дата подачи заявления об "&amp;IF(datePr_ch="","утверждении","изменении") &amp; " тарифов"</f>
        <v>Дата подачи заявления об утверждении тарифов</v>
      </c>
      <c r="N8" s="1119"/>
      <c r="O8" s="1311" t="str">
        <f>IF(datePr_ch="",IF(datePr="","",datePr),datePr_ch)</f>
        <v>27.04.2023</v>
      </c>
      <c r="P8" s="1311"/>
      <c r="Q8" s="1311"/>
      <c r="R8" s="1311"/>
      <c r="S8" s="1311"/>
      <c r="T8" s="1311"/>
      <c r="U8" s="545"/>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545"/>
      <c r="CH8" s="483"/>
      <c r="CI8" s="553"/>
      <c r="CJ8" s="553"/>
      <c r="CK8" s="553"/>
      <c r="CL8" s="553"/>
      <c r="CM8" s="553"/>
    </row>
    <row r="9" spans="1:91" s="533" customFormat="1" ht="23.1">
      <c r="A9" s="553"/>
      <c r="B9" s="553"/>
      <c r="C9" s="553"/>
      <c r="D9" s="553"/>
      <c r="E9" s="553"/>
      <c r="F9" s="553"/>
      <c r="G9" s="553"/>
      <c r="H9" s="553"/>
      <c r="L9" s="516"/>
      <c r="M9" s="580" t="str">
        <f>"Номер подачи заявления об "&amp;IF(numberPr_ch="","утверждении","изменении") &amp; " тарифов"</f>
        <v>Номер подачи заявления об утверждении тарифов</v>
      </c>
      <c r="N9" s="1119"/>
      <c r="O9" s="1311" t="str">
        <f>IF(numberPr_ch="",IF(numberPr="","",numberPr),numberPr_ch)</f>
        <v>130Т</v>
      </c>
      <c r="P9" s="1311"/>
      <c r="Q9" s="1311"/>
      <c r="R9" s="1311"/>
      <c r="S9" s="1311"/>
      <c r="T9" s="1311"/>
      <c r="U9" s="545"/>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545"/>
      <c r="CH9" s="483"/>
      <c r="CI9" s="553"/>
      <c r="CJ9" s="553"/>
      <c r="CK9" s="553"/>
      <c r="CL9" s="553"/>
      <c r="CM9" s="553"/>
    </row>
    <row r="10" spans="1:91" s="740" customFormat="1" ht="11.55" hidden="1">
      <c r="A10" s="1115"/>
      <c r="B10" s="1115"/>
      <c r="C10" s="1115"/>
      <c r="D10" s="1115"/>
      <c r="E10" s="1115"/>
      <c r="F10" s="1115"/>
      <c r="G10" s="1115"/>
      <c r="H10" s="1115"/>
      <c r="L10" s="1133"/>
      <c r="M10" s="1040"/>
      <c r="O10" s="1310"/>
      <c r="P10" s="1310"/>
      <c r="Q10" s="1310"/>
      <c r="R10" s="1310"/>
      <c r="S10" s="1310"/>
      <c r="T10" s="1310"/>
      <c r="U10" s="774"/>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774"/>
      <c r="CI10" s="1115"/>
      <c r="CJ10" s="1115"/>
      <c r="CK10" s="1115"/>
      <c r="CL10" s="1115"/>
      <c r="CM10" s="1115"/>
    </row>
    <row r="11" spans="1:91" s="533" customFormat="1" ht="11.55" hidden="1">
      <c r="A11" s="553"/>
      <c r="B11" s="553"/>
      <c r="C11" s="553"/>
      <c r="D11" s="553"/>
      <c r="E11" s="553"/>
      <c r="F11" s="553"/>
      <c r="G11" s="553"/>
      <c r="H11" s="553"/>
      <c r="L11" s="1300"/>
      <c r="M11" s="1300"/>
      <c r="N11" s="530"/>
      <c r="O11" s="545"/>
      <c r="P11" s="545"/>
      <c r="Q11" s="545"/>
      <c r="R11" s="545"/>
      <c r="S11" s="545"/>
      <c r="T11" s="545"/>
      <c r="U11" s="551" t="s">
        <v>366</v>
      </c>
      <c r="V11" s="1092"/>
      <c r="W11" s="1092"/>
      <c r="X11" s="1092"/>
      <c r="Y11" s="1092"/>
      <c r="Z11" s="1092"/>
      <c r="AA11" s="1092"/>
      <c r="AB11" s="953" t="s">
        <v>366</v>
      </c>
      <c r="AC11" s="1092"/>
      <c r="AD11" s="1092"/>
      <c r="AE11" s="1092"/>
      <c r="AF11" s="1092"/>
      <c r="AG11" s="1092"/>
      <c r="AH11" s="1092"/>
      <c r="AI11" s="953" t="s">
        <v>366</v>
      </c>
      <c r="AJ11" s="1092"/>
      <c r="AK11" s="1092"/>
      <c r="AL11" s="1092"/>
      <c r="AM11" s="1092"/>
      <c r="AN11" s="1092"/>
      <c r="AO11" s="1092"/>
      <c r="AP11" s="953" t="s">
        <v>366</v>
      </c>
      <c r="AQ11" s="1092"/>
      <c r="AR11" s="1092"/>
      <c r="AS11" s="1092"/>
      <c r="AT11" s="1092"/>
      <c r="AU11" s="1092"/>
      <c r="AV11" s="1092"/>
      <c r="AW11" s="953" t="s">
        <v>366</v>
      </c>
      <c r="AX11" s="1092"/>
      <c r="AY11" s="1092"/>
      <c r="AZ11" s="1092"/>
      <c r="BA11" s="1092"/>
      <c r="BB11" s="1092"/>
      <c r="BC11" s="1092"/>
      <c r="BD11" s="953" t="s">
        <v>366</v>
      </c>
      <c r="BE11" s="1092"/>
      <c r="BF11" s="1092"/>
      <c r="BG11" s="1092"/>
      <c r="BH11" s="1092"/>
      <c r="BI11" s="1092"/>
      <c r="BJ11" s="1092"/>
      <c r="BK11" s="953" t="s">
        <v>366</v>
      </c>
      <c r="BL11" s="1092"/>
      <c r="BM11" s="1092"/>
      <c r="BN11" s="1092"/>
      <c r="BO11" s="1092"/>
      <c r="BP11" s="1092"/>
      <c r="BQ11" s="1092"/>
      <c r="BR11" s="953" t="s">
        <v>366</v>
      </c>
      <c r="BS11" s="1092"/>
      <c r="BT11" s="1092"/>
      <c r="BU11" s="1092"/>
      <c r="BV11" s="1092"/>
      <c r="BW11" s="1092"/>
      <c r="BX11" s="1092"/>
      <c r="BY11" s="953" t="s">
        <v>366</v>
      </c>
      <c r="BZ11" s="1092"/>
      <c r="CA11" s="1092"/>
      <c r="CB11" s="1092"/>
      <c r="CC11" s="1092"/>
      <c r="CD11" s="1092"/>
      <c r="CE11" s="1092"/>
      <c r="CF11" s="953" t="s">
        <v>366</v>
      </c>
      <c r="CI11" s="553"/>
      <c r="CJ11" s="553"/>
      <c r="CK11" s="553"/>
      <c r="CL11" s="553"/>
      <c r="CM11" s="553"/>
    </row>
    <row r="12" spans="1:91">
      <c r="J12" s="493"/>
      <c r="K12" s="493"/>
      <c r="L12" s="488"/>
      <c r="M12" s="488"/>
      <c r="N12" s="466"/>
      <c r="O12" s="1283"/>
      <c r="P12" s="1283"/>
      <c r="Q12" s="1283"/>
      <c r="R12" s="1283"/>
      <c r="S12" s="1283"/>
      <c r="T12" s="1283"/>
      <c r="U12" s="1283"/>
      <c r="V12" s="1283" t="s">
        <v>1501</v>
      </c>
      <c r="W12" s="1283"/>
      <c r="X12" s="1283"/>
      <c r="Y12" s="1283"/>
      <c r="Z12" s="1283"/>
      <c r="AA12" s="1283"/>
      <c r="AB12" s="1283"/>
      <c r="AC12" s="1283" t="s">
        <v>1501</v>
      </c>
      <c r="AD12" s="1283"/>
      <c r="AE12" s="1283"/>
      <c r="AF12" s="1283"/>
      <c r="AG12" s="1283"/>
      <c r="AH12" s="1283"/>
      <c r="AI12" s="1283"/>
      <c r="AJ12" s="1283" t="s">
        <v>1501</v>
      </c>
      <c r="AK12" s="1283"/>
      <c r="AL12" s="1283"/>
      <c r="AM12" s="1283"/>
      <c r="AN12" s="1283"/>
      <c r="AO12" s="1283"/>
      <c r="AP12" s="1283"/>
      <c r="AQ12" s="1283" t="s">
        <v>1501</v>
      </c>
      <c r="AR12" s="1283"/>
      <c r="AS12" s="1283"/>
      <c r="AT12" s="1283"/>
      <c r="AU12" s="1283"/>
      <c r="AV12" s="1283"/>
      <c r="AW12" s="1283"/>
      <c r="AX12" s="1283" t="s">
        <v>1501</v>
      </c>
      <c r="AY12" s="1283"/>
      <c r="AZ12" s="1283"/>
      <c r="BA12" s="1283"/>
      <c r="BB12" s="1283"/>
      <c r="BC12" s="1283"/>
      <c r="BD12" s="1283"/>
      <c r="BE12" s="1283" t="s">
        <v>1501</v>
      </c>
      <c r="BF12" s="1283"/>
      <c r="BG12" s="1283"/>
      <c r="BH12" s="1283"/>
      <c r="BI12" s="1283"/>
      <c r="BJ12" s="1283"/>
      <c r="BK12" s="1283"/>
      <c r="BL12" s="1283" t="s">
        <v>1501</v>
      </c>
      <c r="BM12" s="1283"/>
      <c r="BN12" s="1283"/>
      <c r="BO12" s="1283"/>
      <c r="BP12" s="1283"/>
      <c r="BQ12" s="1283"/>
      <c r="BR12" s="1283"/>
      <c r="BS12" s="1283" t="s">
        <v>1501</v>
      </c>
      <c r="BT12" s="1283"/>
      <c r="BU12" s="1283"/>
      <c r="BV12" s="1283"/>
      <c r="BW12" s="1283"/>
      <c r="BX12" s="1283"/>
      <c r="BY12" s="1283"/>
      <c r="BZ12" s="1283" t="s">
        <v>1501</v>
      </c>
      <c r="CA12" s="1283"/>
      <c r="CB12" s="1283"/>
      <c r="CC12" s="1283"/>
      <c r="CD12" s="1283"/>
      <c r="CE12" s="1283"/>
      <c r="CF12" s="1283"/>
    </row>
    <row r="13" spans="1:91">
      <c r="J13" s="493"/>
      <c r="K13" s="493"/>
      <c r="L13" s="1232" t="s">
        <v>440</v>
      </c>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1232"/>
      <c r="AV13" s="1232"/>
      <c r="AW13" s="1232"/>
      <c r="AX13" s="1232"/>
      <c r="AY13" s="1232"/>
      <c r="AZ13" s="1232"/>
      <c r="BA13" s="1232"/>
      <c r="BB13" s="1232"/>
      <c r="BC13" s="1232"/>
      <c r="BD13" s="1232"/>
      <c r="BE13" s="1232"/>
      <c r="BF13" s="1232"/>
      <c r="BG13" s="1232"/>
      <c r="BH13" s="1232"/>
      <c r="BI13" s="1232"/>
      <c r="BJ13" s="1232"/>
      <c r="BK13" s="1232"/>
      <c r="BL13" s="1232"/>
      <c r="BM13" s="1232"/>
      <c r="BN13" s="1232"/>
      <c r="BO13" s="1232"/>
      <c r="BP13" s="1232"/>
      <c r="BQ13" s="1232"/>
      <c r="BR13" s="1232"/>
      <c r="BS13" s="1232"/>
      <c r="BT13" s="1232"/>
      <c r="BU13" s="1232"/>
      <c r="BV13" s="1232"/>
      <c r="BW13" s="1232"/>
      <c r="BX13" s="1232"/>
      <c r="BY13" s="1232"/>
      <c r="BZ13" s="1232"/>
      <c r="CA13" s="1232"/>
      <c r="CB13" s="1232"/>
      <c r="CC13" s="1232"/>
      <c r="CD13" s="1232"/>
      <c r="CE13" s="1232"/>
      <c r="CF13" s="1232"/>
      <c r="CG13" s="1232"/>
      <c r="CH13" s="1232" t="s">
        <v>441</v>
      </c>
    </row>
    <row r="14" spans="1:91" ht="14.3" customHeight="1">
      <c r="J14" s="493"/>
      <c r="K14" s="493"/>
      <c r="L14" s="1315" t="s">
        <v>87</v>
      </c>
      <c r="M14" s="1315" t="s">
        <v>597</v>
      </c>
      <c r="N14" s="624"/>
      <c r="O14" s="1284" t="s">
        <v>599</v>
      </c>
      <c r="P14" s="1285"/>
      <c r="Q14" s="1285"/>
      <c r="R14" s="1285"/>
      <c r="S14" s="1285"/>
      <c r="T14" s="1286"/>
      <c r="U14" s="1287" t="s">
        <v>334</v>
      </c>
      <c r="V14" s="1284" t="s">
        <v>599</v>
      </c>
      <c r="W14" s="1285"/>
      <c r="X14" s="1285"/>
      <c r="Y14" s="1285"/>
      <c r="Z14" s="1285"/>
      <c r="AA14" s="1286"/>
      <c r="AB14" s="1287" t="s">
        <v>334</v>
      </c>
      <c r="AC14" s="1284" t="s">
        <v>599</v>
      </c>
      <c r="AD14" s="1285"/>
      <c r="AE14" s="1285"/>
      <c r="AF14" s="1285"/>
      <c r="AG14" s="1285"/>
      <c r="AH14" s="1286"/>
      <c r="AI14" s="1287" t="s">
        <v>334</v>
      </c>
      <c r="AJ14" s="1284" t="s">
        <v>599</v>
      </c>
      <c r="AK14" s="1285"/>
      <c r="AL14" s="1285"/>
      <c r="AM14" s="1285"/>
      <c r="AN14" s="1285"/>
      <c r="AO14" s="1286"/>
      <c r="AP14" s="1287" t="s">
        <v>334</v>
      </c>
      <c r="AQ14" s="1284" t="s">
        <v>599</v>
      </c>
      <c r="AR14" s="1285"/>
      <c r="AS14" s="1285"/>
      <c r="AT14" s="1285"/>
      <c r="AU14" s="1285"/>
      <c r="AV14" s="1286"/>
      <c r="AW14" s="1287" t="s">
        <v>334</v>
      </c>
      <c r="AX14" s="1284" t="s">
        <v>599</v>
      </c>
      <c r="AY14" s="1285"/>
      <c r="AZ14" s="1285"/>
      <c r="BA14" s="1285"/>
      <c r="BB14" s="1285"/>
      <c r="BC14" s="1286"/>
      <c r="BD14" s="1287" t="s">
        <v>334</v>
      </c>
      <c r="BE14" s="1284" t="s">
        <v>599</v>
      </c>
      <c r="BF14" s="1285"/>
      <c r="BG14" s="1285"/>
      <c r="BH14" s="1285"/>
      <c r="BI14" s="1285"/>
      <c r="BJ14" s="1286"/>
      <c r="BK14" s="1287" t="s">
        <v>334</v>
      </c>
      <c r="BL14" s="1284" t="s">
        <v>599</v>
      </c>
      <c r="BM14" s="1285"/>
      <c r="BN14" s="1285"/>
      <c r="BO14" s="1285"/>
      <c r="BP14" s="1285"/>
      <c r="BQ14" s="1286"/>
      <c r="BR14" s="1287" t="s">
        <v>334</v>
      </c>
      <c r="BS14" s="1284" t="s">
        <v>599</v>
      </c>
      <c r="BT14" s="1285"/>
      <c r="BU14" s="1285"/>
      <c r="BV14" s="1285"/>
      <c r="BW14" s="1285"/>
      <c r="BX14" s="1286"/>
      <c r="BY14" s="1287" t="s">
        <v>334</v>
      </c>
      <c r="BZ14" s="1284" t="s">
        <v>599</v>
      </c>
      <c r="CA14" s="1285"/>
      <c r="CB14" s="1285"/>
      <c r="CC14" s="1285"/>
      <c r="CD14" s="1285"/>
      <c r="CE14" s="1286"/>
      <c r="CF14" s="1287" t="s">
        <v>334</v>
      </c>
      <c r="CG14" s="1312" t="s">
        <v>269</v>
      </c>
      <c r="CH14" s="1232"/>
    </row>
    <row r="15" spans="1:91" ht="14.3" customHeight="1">
      <c r="J15" s="493"/>
      <c r="K15" s="493"/>
      <c r="L15" s="1315"/>
      <c r="M15" s="1315"/>
      <c r="N15" s="625"/>
      <c r="O15" s="1290" t="s">
        <v>573</v>
      </c>
      <c r="P15" s="1292" t="s">
        <v>265</v>
      </c>
      <c r="Q15" s="1293"/>
      <c r="R15" s="1294" t="s">
        <v>610</v>
      </c>
      <c r="S15" s="1295"/>
      <c r="T15" s="1296"/>
      <c r="U15" s="1288"/>
      <c r="V15" s="1290" t="s">
        <v>573</v>
      </c>
      <c r="W15" s="1292" t="s">
        <v>265</v>
      </c>
      <c r="X15" s="1293"/>
      <c r="Y15" s="1294" t="s">
        <v>610</v>
      </c>
      <c r="Z15" s="1295"/>
      <c r="AA15" s="1296"/>
      <c r="AB15" s="1288"/>
      <c r="AC15" s="1290" t="s">
        <v>573</v>
      </c>
      <c r="AD15" s="1292" t="s">
        <v>265</v>
      </c>
      <c r="AE15" s="1293"/>
      <c r="AF15" s="1294" t="s">
        <v>610</v>
      </c>
      <c r="AG15" s="1295"/>
      <c r="AH15" s="1296"/>
      <c r="AI15" s="1288"/>
      <c r="AJ15" s="1290" t="s">
        <v>573</v>
      </c>
      <c r="AK15" s="1292" t="s">
        <v>265</v>
      </c>
      <c r="AL15" s="1293"/>
      <c r="AM15" s="1294" t="s">
        <v>610</v>
      </c>
      <c r="AN15" s="1295"/>
      <c r="AO15" s="1296"/>
      <c r="AP15" s="1288"/>
      <c r="AQ15" s="1290" t="s">
        <v>573</v>
      </c>
      <c r="AR15" s="1292" t="s">
        <v>265</v>
      </c>
      <c r="AS15" s="1293"/>
      <c r="AT15" s="1294" t="s">
        <v>610</v>
      </c>
      <c r="AU15" s="1295"/>
      <c r="AV15" s="1296"/>
      <c r="AW15" s="1288"/>
      <c r="AX15" s="1290" t="s">
        <v>573</v>
      </c>
      <c r="AY15" s="1292" t="s">
        <v>265</v>
      </c>
      <c r="AZ15" s="1293"/>
      <c r="BA15" s="1294" t="s">
        <v>610</v>
      </c>
      <c r="BB15" s="1295"/>
      <c r="BC15" s="1296"/>
      <c r="BD15" s="1288"/>
      <c r="BE15" s="1290" t="s">
        <v>573</v>
      </c>
      <c r="BF15" s="1292" t="s">
        <v>265</v>
      </c>
      <c r="BG15" s="1293"/>
      <c r="BH15" s="1294" t="s">
        <v>610</v>
      </c>
      <c r="BI15" s="1295"/>
      <c r="BJ15" s="1296"/>
      <c r="BK15" s="1288"/>
      <c r="BL15" s="1290" t="s">
        <v>573</v>
      </c>
      <c r="BM15" s="1292" t="s">
        <v>265</v>
      </c>
      <c r="BN15" s="1293"/>
      <c r="BO15" s="1294" t="s">
        <v>610</v>
      </c>
      <c r="BP15" s="1295"/>
      <c r="BQ15" s="1296"/>
      <c r="BR15" s="1288"/>
      <c r="BS15" s="1290" t="s">
        <v>573</v>
      </c>
      <c r="BT15" s="1292" t="s">
        <v>265</v>
      </c>
      <c r="BU15" s="1293"/>
      <c r="BV15" s="1294" t="s">
        <v>610</v>
      </c>
      <c r="BW15" s="1295"/>
      <c r="BX15" s="1296"/>
      <c r="BY15" s="1288"/>
      <c r="BZ15" s="1290" t="s">
        <v>573</v>
      </c>
      <c r="CA15" s="1292" t="s">
        <v>265</v>
      </c>
      <c r="CB15" s="1293"/>
      <c r="CC15" s="1294" t="s">
        <v>610</v>
      </c>
      <c r="CD15" s="1295"/>
      <c r="CE15" s="1296"/>
      <c r="CF15" s="1288"/>
      <c r="CG15" s="1313"/>
      <c r="CH15" s="1232"/>
    </row>
    <row r="16" spans="1:91" ht="33.799999999999997" customHeight="1">
      <c r="J16" s="493"/>
      <c r="K16" s="493"/>
      <c r="L16" s="1315"/>
      <c r="M16" s="1315"/>
      <c r="N16" s="626"/>
      <c r="O16" s="1291"/>
      <c r="P16" s="499" t="s">
        <v>574</v>
      </c>
      <c r="Q16" s="499" t="s">
        <v>5</v>
      </c>
      <c r="R16" s="500" t="s">
        <v>268</v>
      </c>
      <c r="S16" s="1297" t="s">
        <v>267</v>
      </c>
      <c r="T16" s="1298"/>
      <c r="U16" s="1289"/>
      <c r="V16" s="1291"/>
      <c r="W16" s="713" t="s">
        <v>574</v>
      </c>
      <c r="X16" s="713" t="s">
        <v>5</v>
      </c>
      <c r="Y16" s="1184" t="s">
        <v>268</v>
      </c>
      <c r="Z16" s="1297" t="s">
        <v>267</v>
      </c>
      <c r="AA16" s="1298"/>
      <c r="AB16" s="1289"/>
      <c r="AC16" s="1291"/>
      <c r="AD16" s="713" t="s">
        <v>574</v>
      </c>
      <c r="AE16" s="713" t="s">
        <v>5</v>
      </c>
      <c r="AF16" s="1184" t="s">
        <v>268</v>
      </c>
      <c r="AG16" s="1297" t="s">
        <v>267</v>
      </c>
      <c r="AH16" s="1298"/>
      <c r="AI16" s="1289"/>
      <c r="AJ16" s="1291"/>
      <c r="AK16" s="713" t="s">
        <v>574</v>
      </c>
      <c r="AL16" s="713" t="s">
        <v>5</v>
      </c>
      <c r="AM16" s="1184" t="s">
        <v>268</v>
      </c>
      <c r="AN16" s="1297" t="s">
        <v>267</v>
      </c>
      <c r="AO16" s="1298"/>
      <c r="AP16" s="1289"/>
      <c r="AQ16" s="1291"/>
      <c r="AR16" s="713" t="s">
        <v>574</v>
      </c>
      <c r="AS16" s="713" t="s">
        <v>5</v>
      </c>
      <c r="AT16" s="1184" t="s">
        <v>268</v>
      </c>
      <c r="AU16" s="1297" t="s">
        <v>267</v>
      </c>
      <c r="AV16" s="1298"/>
      <c r="AW16" s="1289"/>
      <c r="AX16" s="1291"/>
      <c r="AY16" s="713" t="s">
        <v>574</v>
      </c>
      <c r="AZ16" s="713" t="s">
        <v>5</v>
      </c>
      <c r="BA16" s="1193" t="s">
        <v>268</v>
      </c>
      <c r="BB16" s="1297" t="s">
        <v>267</v>
      </c>
      <c r="BC16" s="1298"/>
      <c r="BD16" s="1289"/>
      <c r="BE16" s="1291"/>
      <c r="BF16" s="713" t="s">
        <v>574</v>
      </c>
      <c r="BG16" s="713" t="s">
        <v>5</v>
      </c>
      <c r="BH16" s="1193" t="s">
        <v>268</v>
      </c>
      <c r="BI16" s="1297" t="s">
        <v>267</v>
      </c>
      <c r="BJ16" s="1298"/>
      <c r="BK16" s="1289"/>
      <c r="BL16" s="1291"/>
      <c r="BM16" s="713" t="s">
        <v>574</v>
      </c>
      <c r="BN16" s="713" t="s">
        <v>5</v>
      </c>
      <c r="BO16" s="1193" t="s">
        <v>268</v>
      </c>
      <c r="BP16" s="1297" t="s">
        <v>267</v>
      </c>
      <c r="BQ16" s="1298"/>
      <c r="BR16" s="1289"/>
      <c r="BS16" s="1291"/>
      <c r="BT16" s="713" t="s">
        <v>574</v>
      </c>
      <c r="BU16" s="713" t="s">
        <v>5</v>
      </c>
      <c r="BV16" s="1193" t="s">
        <v>268</v>
      </c>
      <c r="BW16" s="1297" t="s">
        <v>267</v>
      </c>
      <c r="BX16" s="1298"/>
      <c r="BY16" s="1289"/>
      <c r="BZ16" s="1291"/>
      <c r="CA16" s="713" t="s">
        <v>574</v>
      </c>
      <c r="CB16" s="713" t="s">
        <v>5</v>
      </c>
      <c r="CC16" s="1193" t="s">
        <v>268</v>
      </c>
      <c r="CD16" s="1297" t="s">
        <v>267</v>
      </c>
      <c r="CE16" s="1298"/>
      <c r="CF16" s="1289"/>
      <c r="CG16" s="1314"/>
      <c r="CH16" s="1232"/>
    </row>
    <row r="17" spans="1:91">
      <c r="J17" s="493"/>
      <c r="K17" s="532">
        <v>1</v>
      </c>
      <c r="L17" s="610" t="s">
        <v>88</v>
      </c>
      <c r="M17" s="610" t="s">
        <v>47</v>
      </c>
      <c r="N17" s="612" t="str">
        <f ca="1">OFFSET(N17,0,-1)</f>
        <v>2</v>
      </c>
      <c r="O17" s="611">
        <f ca="1">OFFSET(O17,0,-1)+1</f>
        <v>3</v>
      </c>
      <c r="P17" s="611">
        <f ca="1">OFFSET(P17,0,-1)+1</f>
        <v>4</v>
      </c>
      <c r="Q17" s="611">
        <f ca="1">OFFSET(Q17,0,-1)+1</f>
        <v>5</v>
      </c>
      <c r="R17" s="611">
        <f ca="1">OFFSET(R17,0,-1)+1</f>
        <v>6</v>
      </c>
      <c r="S17" s="1279">
        <f ca="1">OFFSET(S17,0,-1)+1</f>
        <v>7</v>
      </c>
      <c r="T17" s="1279"/>
      <c r="U17" s="611">
        <f ca="1">OFFSET(U17,0,-2)+1</f>
        <v>8</v>
      </c>
      <c r="V17" s="1182">
        <f ca="1">OFFSET(V17,0,-1)+1</f>
        <v>9</v>
      </c>
      <c r="W17" s="1182">
        <f ca="1">OFFSET(W17,0,-1)+1</f>
        <v>10</v>
      </c>
      <c r="X17" s="1182">
        <f ca="1">OFFSET(X17,0,-1)+1</f>
        <v>11</v>
      </c>
      <c r="Y17" s="1182">
        <f ca="1">OFFSET(Y17,0,-1)+1</f>
        <v>12</v>
      </c>
      <c r="Z17" s="1279">
        <f ca="1">OFFSET(Z17,0,-1)+1</f>
        <v>13</v>
      </c>
      <c r="AA17" s="1279"/>
      <c r="AB17" s="1182">
        <f ca="1">OFFSET(AB17,0,-2)+1</f>
        <v>14</v>
      </c>
      <c r="AC17" s="1182">
        <f ca="1">OFFSET(AC17,0,-1)+1</f>
        <v>15</v>
      </c>
      <c r="AD17" s="1182">
        <f ca="1">OFFSET(AD17,0,-1)+1</f>
        <v>16</v>
      </c>
      <c r="AE17" s="1182">
        <f ca="1">OFFSET(AE17,0,-1)+1</f>
        <v>17</v>
      </c>
      <c r="AF17" s="1182">
        <f ca="1">OFFSET(AF17,0,-1)+1</f>
        <v>18</v>
      </c>
      <c r="AG17" s="1279">
        <f ca="1">OFFSET(AG17,0,-1)+1</f>
        <v>19</v>
      </c>
      <c r="AH17" s="1279"/>
      <c r="AI17" s="1182">
        <f ca="1">OFFSET(AI17,0,-2)+1</f>
        <v>20</v>
      </c>
      <c r="AJ17" s="1182">
        <f ca="1">OFFSET(AJ17,0,-1)+1</f>
        <v>21</v>
      </c>
      <c r="AK17" s="1182">
        <f ca="1">OFFSET(AK17,0,-1)+1</f>
        <v>22</v>
      </c>
      <c r="AL17" s="1182">
        <f ca="1">OFFSET(AL17,0,-1)+1</f>
        <v>23</v>
      </c>
      <c r="AM17" s="1182">
        <f ca="1">OFFSET(AM17,0,-1)+1</f>
        <v>24</v>
      </c>
      <c r="AN17" s="1279">
        <f ca="1">OFFSET(AN17,0,-1)+1</f>
        <v>25</v>
      </c>
      <c r="AO17" s="1279"/>
      <c r="AP17" s="1182">
        <f ca="1">OFFSET(AP17,0,-2)+1</f>
        <v>26</v>
      </c>
      <c r="AQ17" s="1182">
        <f ca="1">OFFSET(AQ17,0,-1)+1</f>
        <v>27</v>
      </c>
      <c r="AR17" s="1182">
        <f ca="1">OFFSET(AR17,0,-1)+1</f>
        <v>28</v>
      </c>
      <c r="AS17" s="1182">
        <f ca="1">OFFSET(AS17,0,-1)+1</f>
        <v>29</v>
      </c>
      <c r="AT17" s="1182">
        <f ca="1">OFFSET(AT17,0,-1)+1</f>
        <v>30</v>
      </c>
      <c r="AU17" s="1279">
        <f ca="1">OFFSET(AU17,0,-1)+1</f>
        <v>31</v>
      </c>
      <c r="AV17" s="1279"/>
      <c r="AW17" s="1182">
        <f ca="1">OFFSET(AW17,0,-2)+1</f>
        <v>32</v>
      </c>
      <c r="AX17" s="1192">
        <f ca="1">OFFSET(AX17,0,-1)+1</f>
        <v>33</v>
      </c>
      <c r="AY17" s="1192">
        <f ca="1">OFFSET(AY17,0,-1)+1</f>
        <v>34</v>
      </c>
      <c r="AZ17" s="1192">
        <f ca="1">OFFSET(AZ17,0,-1)+1</f>
        <v>35</v>
      </c>
      <c r="BA17" s="1192">
        <f ca="1">OFFSET(BA17,0,-1)+1</f>
        <v>36</v>
      </c>
      <c r="BB17" s="1279">
        <f ca="1">OFFSET(BB17,0,-1)+1</f>
        <v>37</v>
      </c>
      <c r="BC17" s="1279"/>
      <c r="BD17" s="1192">
        <f ca="1">OFFSET(BD17,0,-2)+1</f>
        <v>38</v>
      </c>
      <c r="BE17" s="1192">
        <f ca="1">OFFSET(BE17,0,-1)+1</f>
        <v>39</v>
      </c>
      <c r="BF17" s="1192">
        <f ca="1">OFFSET(BF17,0,-1)+1</f>
        <v>40</v>
      </c>
      <c r="BG17" s="1192">
        <f ca="1">OFFSET(BG17,0,-1)+1</f>
        <v>41</v>
      </c>
      <c r="BH17" s="1192">
        <f ca="1">OFFSET(BH17,0,-1)+1</f>
        <v>42</v>
      </c>
      <c r="BI17" s="1279">
        <f ca="1">OFFSET(BI17,0,-1)+1</f>
        <v>43</v>
      </c>
      <c r="BJ17" s="1279"/>
      <c r="BK17" s="1192">
        <f ca="1">OFFSET(BK17,0,-2)+1</f>
        <v>44</v>
      </c>
      <c r="BL17" s="1192">
        <f ca="1">OFFSET(BL17,0,-1)+1</f>
        <v>45</v>
      </c>
      <c r="BM17" s="1192">
        <f ca="1">OFFSET(BM17,0,-1)+1</f>
        <v>46</v>
      </c>
      <c r="BN17" s="1192">
        <f ca="1">OFFSET(BN17,0,-1)+1</f>
        <v>47</v>
      </c>
      <c r="BO17" s="1192">
        <f ca="1">OFFSET(BO17,0,-1)+1</f>
        <v>48</v>
      </c>
      <c r="BP17" s="1279">
        <f ca="1">OFFSET(BP17,0,-1)+1</f>
        <v>49</v>
      </c>
      <c r="BQ17" s="1279"/>
      <c r="BR17" s="1192">
        <f ca="1">OFFSET(BR17,0,-2)+1</f>
        <v>50</v>
      </c>
      <c r="BS17" s="1192">
        <f ca="1">OFFSET(BS17,0,-1)+1</f>
        <v>51</v>
      </c>
      <c r="BT17" s="1192">
        <f ca="1">OFFSET(BT17,0,-1)+1</f>
        <v>52</v>
      </c>
      <c r="BU17" s="1192">
        <f ca="1">OFFSET(BU17,0,-1)+1</f>
        <v>53</v>
      </c>
      <c r="BV17" s="1192">
        <f ca="1">OFFSET(BV17,0,-1)+1</f>
        <v>54</v>
      </c>
      <c r="BW17" s="1279">
        <f ca="1">OFFSET(BW17,0,-1)+1</f>
        <v>55</v>
      </c>
      <c r="BX17" s="1279"/>
      <c r="BY17" s="1192">
        <f ca="1">OFFSET(BY17,0,-2)+1</f>
        <v>56</v>
      </c>
      <c r="BZ17" s="1192">
        <f ca="1">OFFSET(BZ17,0,-1)+1</f>
        <v>57</v>
      </c>
      <c r="CA17" s="1192">
        <f ca="1">OFFSET(CA17,0,-1)+1</f>
        <v>58</v>
      </c>
      <c r="CB17" s="1192">
        <f ca="1">OFFSET(CB17,0,-1)+1</f>
        <v>59</v>
      </c>
      <c r="CC17" s="1192">
        <f ca="1">OFFSET(CC17,0,-1)+1</f>
        <v>60</v>
      </c>
      <c r="CD17" s="1279">
        <f ca="1">OFFSET(CD17,0,-1)+1</f>
        <v>61</v>
      </c>
      <c r="CE17" s="1279"/>
      <c r="CF17" s="1192">
        <f ca="1">OFFSET(CF17,0,-2)+1</f>
        <v>62</v>
      </c>
      <c r="CG17" s="612">
        <f ca="1">OFFSET(CG17,0,-1)</f>
        <v>62</v>
      </c>
      <c r="CH17" s="611">
        <f ca="1">OFFSET(CH17,0,-1)+1</f>
        <v>63</v>
      </c>
    </row>
    <row r="18" spans="1:91" ht="23.1">
      <c r="A18" s="1301">
        <v>1</v>
      </c>
      <c r="B18" s="789"/>
      <c r="C18" s="789"/>
      <c r="D18" s="789"/>
      <c r="E18" s="790"/>
      <c r="F18" s="791"/>
      <c r="G18" s="791"/>
      <c r="H18" s="791"/>
      <c r="I18" s="792"/>
      <c r="J18" s="787"/>
      <c r="K18" s="794"/>
      <c r="L18" s="556">
        <f>mergeValue(A18)</f>
        <v>1</v>
      </c>
      <c r="M18" s="604" t="s">
        <v>18</v>
      </c>
      <c r="N18" s="609"/>
      <c r="O18" s="1302" t="str">
        <f>IF('Перечень тарифов'!J21="","","" &amp; 'Перечень тарифов'!J21 &amp; "")</f>
        <v>Тариф на тепловую энергию (мощность) на долгосрочный период регулирования 2024-2028 гг. для потребителей ООО "Курганская ТЭЦ"</v>
      </c>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c r="AL18" s="1302"/>
      <c r="AM18" s="1302"/>
      <c r="AN18" s="1302"/>
      <c r="AO18" s="1302"/>
      <c r="AP18" s="1302"/>
      <c r="AQ18" s="1302"/>
      <c r="AR18" s="1302"/>
      <c r="AS18" s="1302"/>
      <c r="AT18" s="1302"/>
      <c r="AU18" s="1302"/>
      <c r="AV18" s="1302"/>
      <c r="AW18" s="1302"/>
      <c r="AX18" s="1302"/>
      <c r="AY18" s="1302"/>
      <c r="AZ18" s="1302"/>
      <c r="BA18" s="1302"/>
      <c r="BB18" s="1302"/>
      <c r="BC18" s="1302"/>
      <c r="BD18" s="1302"/>
      <c r="BE18" s="1302"/>
      <c r="BF18" s="1302"/>
      <c r="BG18" s="1302"/>
      <c r="BH18" s="1302"/>
      <c r="BI18" s="1302"/>
      <c r="BJ18" s="1302"/>
      <c r="BK18" s="1302"/>
      <c r="BL18" s="1302"/>
      <c r="BM18" s="1302"/>
      <c r="BN18" s="1302"/>
      <c r="BO18" s="1302"/>
      <c r="BP18" s="1302"/>
      <c r="BQ18" s="1302"/>
      <c r="BR18" s="1302"/>
      <c r="BS18" s="1302"/>
      <c r="BT18" s="1302"/>
      <c r="BU18" s="1302"/>
      <c r="BV18" s="1302"/>
      <c r="BW18" s="1302"/>
      <c r="BX18" s="1302"/>
      <c r="BY18" s="1302"/>
      <c r="BZ18" s="1302"/>
      <c r="CA18" s="1302"/>
      <c r="CB18" s="1302"/>
      <c r="CC18" s="1302"/>
      <c r="CD18" s="1302"/>
      <c r="CE18" s="1302"/>
      <c r="CF18" s="1302"/>
      <c r="CG18" s="1302"/>
      <c r="CH18" s="593" t="s">
        <v>713</v>
      </c>
      <c r="CJ18" s="552"/>
      <c r="CK18" s="552" t="str">
        <f t="shared" ref="CK18:CK28" si="0">IF(M18="","",M18 )</f>
        <v>Наименование тарифа</v>
      </c>
      <c r="CL18" s="552"/>
      <c r="CM18" s="552"/>
    </row>
    <row r="19" spans="1:91" hidden="1">
      <c r="A19" s="1301"/>
      <c r="B19" s="1301">
        <v>1</v>
      </c>
      <c r="C19" s="789"/>
      <c r="D19" s="789"/>
      <c r="E19" s="791"/>
      <c r="F19" s="791"/>
      <c r="G19" s="791"/>
      <c r="H19" s="791"/>
      <c r="I19" s="786"/>
      <c r="J19" s="785"/>
      <c r="K19" s="788"/>
      <c r="L19" s="556" t="str">
        <f>mergeValue(A19) &amp;"."&amp; mergeValue(B19)</f>
        <v>1.1</v>
      </c>
      <c r="M19" s="510"/>
      <c r="N19" s="609"/>
      <c r="O19" s="1302"/>
      <c r="P19" s="1302"/>
      <c r="Q19" s="1302"/>
      <c r="R19" s="1302"/>
      <c r="S19" s="1302"/>
      <c r="T19" s="1302"/>
      <c r="U19" s="1302"/>
      <c r="V19" s="1302"/>
      <c r="W19" s="1302"/>
      <c r="X19" s="1302"/>
      <c r="Y19" s="1302"/>
      <c r="Z19" s="1302"/>
      <c r="AA19" s="1302"/>
      <c r="AB19" s="1302"/>
      <c r="AC19" s="1302"/>
      <c r="AD19" s="1302"/>
      <c r="AE19" s="1302"/>
      <c r="AF19" s="1302"/>
      <c r="AG19" s="1302"/>
      <c r="AH19" s="1302"/>
      <c r="AI19" s="1302"/>
      <c r="AJ19" s="1302"/>
      <c r="AK19" s="1302"/>
      <c r="AL19" s="1302"/>
      <c r="AM19" s="1302"/>
      <c r="AN19" s="1302"/>
      <c r="AO19" s="1302"/>
      <c r="AP19" s="1302"/>
      <c r="AQ19" s="1302"/>
      <c r="AR19" s="1302"/>
      <c r="AS19" s="1302"/>
      <c r="AT19" s="1302"/>
      <c r="AU19" s="1302"/>
      <c r="AV19" s="1302"/>
      <c r="AW19" s="1302"/>
      <c r="AX19" s="1302"/>
      <c r="AY19" s="1302"/>
      <c r="AZ19" s="1302"/>
      <c r="BA19" s="1302"/>
      <c r="BB19" s="1302"/>
      <c r="BC19" s="1302"/>
      <c r="BD19" s="1302"/>
      <c r="BE19" s="1302"/>
      <c r="BF19" s="1302"/>
      <c r="BG19" s="1302"/>
      <c r="BH19" s="1302"/>
      <c r="BI19" s="1302"/>
      <c r="BJ19" s="1302"/>
      <c r="BK19" s="1302"/>
      <c r="BL19" s="1302"/>
      <c r="BM19" s="1302"/>
      <c r="BN19" s="1302"/>
      <c r="BO19" s="1302"/>
      <c r="BP19" s="1302"/>
      <c r="BQ19" s="1302"/>
      <c r="BR19" s="1302"/>
      <c r="BS19" s="1302"/>
      <c r="BT19" s="1302"/>
      <c r="BU19" s="1302"/>
      <c r="BV19" s="1302"/>
      <c r="BW19" s="1302"/>
      <c r="BX19" s="1302"/>
      <c r="BY19" s="1302"/>
      <c r="BZ19" s="1302"/>
      <c r="CA19" s="1302"/>
      <c r="CB19" s="1302"/>
      <c r="CC19" s="1302"/>
      <c r="CD19" s="1302"/>
      <c r="CE19" s="1302"/>
      <c r="CF19" s="1302"/>
      <c r="CG19" s="1302"/>
      <c r="CH19" s="593"/>
      <c r="CJ19" s="552"/>
      <c r="CK19" s="552" t="str">
        <f t="shared" si="0"/>
        <v/>
      </c>
      <c r="CL19" s="552"/>
      <c r="CM19" s="552"/>
    </row>
    <row r="20" spans="1:91" hidden="1">
      <c r="A20" s="1301"/>
      <c r="B20" s="1301"/>
      <c r="C20" s="1301">
        <v>1</v>
      </c>
      <c r="D20" s="789"/>
      <c r="E20" s="791"/>
      <c r="F20" s="791"/>
      <c r="G20" s="791"/>
      <c r="H20" s="791"/>
      <c r="I20" s="793"/>
      <c r="J20" s="785"/>
      <c r="K20" s="788"/>
      <c r="L20" s="556" t="str">
        <f>mergeValue(A20) &amp;"."&amp; mergeValue(B20)&amp;"."&amp; mergeValue(C20)</f>
        <v>1.1.1</v>
      </c>
      <c r="M20" s="511"/>
      <c r="N20" s="609"/>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c r="AL20" s="1302"/>
      <c r="AM20" s="1302"/>
      <c r="AN20" s="1302"/>
      <c r="AO20" s="1302"/>
      <c r="AP20" s="1302"/>
      <c r="AQ20" s="1302"/>
      <c r="AR20" s="1302"/>
      <c r="AS20" s="1302"/>
      <c r="AT20" s="1302"/>
      <c r="AU20" s="1302"/>
      <c r="AV20" s="1302"/>
      <c r="AW20" s="1302"/>
      <c r="AX20" s="1302"/>
      <c r="AY20" s="1302"/>
      <c r="AZ20" s="1302"/>
      <c r="BA20" s="1302"/>
      <c r="BB20" s="1302"/>
      <c r="BC20" s="1302"/>
      <c r="BD20" s="1302"/>
      <c r="BE20" s="1302"/>
      <c r="BF20" s="1302"/>
      <c r="BG20" s="1302"/>
      <c r="BH20" s="1302"/>
      <c r="BI20" s="1302"/>
      <c r="BJ20" s="1302"/>
      <c r="BK20" s="1302"/>
      <c r="BL20" s="1302"/>
      <c r="BM20" s="1302"/>
      <c r="BN20" s="1302"/>
      <c r="BO20" s="1302"/>
      <c r="BP20" s="1302"/>
      <c r="BQ20" s="1302"/>
      <c r="BR20" s="1302"/>
      <c r="BS20" s="1302"/>
      <c r="BT20" s="1302"/>
      <c r="BU20" s="1302"/>
      <c r="BV20" s="1302"/>
      <c r="BW20" s="1302"/>
      <c r="BX20" s="1302"/>
      <c r="BY20" s="1302"/>
      <c r="BZ20" s="1302"/>
      <c r="CA20" s="1302"/>
      <c r="CB20" s="1302"/>
      <c r="CC20" s="1302"/>
      <c r="CD20" s="1302"/>
      <c r="CE20" s="1302"/>
      <c r="CF20" s="1302"/>
      <c r="CG20" s="1302"/>
      <c r="CH20" s="593"/>
      <c r="CJ20" s="552"/>
      <c r="CK20" s="552" t="str">
        <f t="shared" si="0"/>
        <v/>
      </c>
      <c r="CL20" s="552"/>
      <c r="CM20" s="552"/>
    </row>
    <row r="21" spans="1:91" hidden="1">
      <c r="A21" s="1301"/>
      <c r="B21" s="1301"/>
      <c r="C21" s="1301"/>
      <c r="D21" s="1301">
        <v>1</v>
      </c>
      <c r="E21" s="791"/>
      <c r="F21" s="791"/>
      <c r="G21" s="791"/>
      <c r="H21" s="791"/>
      <c r="I21" s="793"/>
      <c r="J21" s="785"/>
      <c r="K21" s="788"/>
      <c r="L21" s="556" t="str">
        <f>mergeValue(A21) &amp;"."&amp; mergeValue(B21)&amp;"."&amp; mergeValue(C21)&amp;"."&amp; mergeValue(D21)</f>
        <v>1.1.1.1</v>
      </c>
      <c r="M21" s="512"/>
      <c r="N21" s="609"/>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c r="AL21" s="1302"/>
      <c r="AM21" s="1302"/>
      <c r="AN21" s="1302"/>
      <c r="AO21" s="1302"/>
      <c r="AP21" s="1302"/>
      <c r="AQ21" s="1302"/>
      <c r="AR21" s="1302"/>
      <c r="AS21" s="1302"/>
      <c r="AT21" s="1302"/>
      <c r="AU21" s="1302"/>
      <c r="AV21" s="1302"/>
      <c r="AW21" s="1302"/>
      <c r="AX21" s="1302"/>
      <c r="AY21" s="1302"/>
      <c r="AZ21" s="1302"/>
      <c r="BA21" s="1302"/>
      <c r="BB21" s="1302"/>
      <c r="BC21" s="1302"/>
      <c r="BD21" s="1302"/>
      <c r="BE21" s="1302"/>
      <c r="BF21" s="1302"/>
      <c r="BG21" s="1302"/>
      <c r="BH21" s="1302"/>
      <c r="BI21" s="1302"/>
      <c r="BJ21" s="1302"/>
      <c r="BK21" s="1302"/>
      <c r="BL21" s="1302"/>
      <c r="BM21" s="1302"/>
      <c r="BN21" s="1302"/>
      <c r="BO21" s="1302"/>
      <c r="BP21" s="1302"/>
      <c r="BQ21" s="1302"/>
      <c r="BR21" s="1302"/>
      <c r="BS21" s="1302"/>
      <c r="BT21" s="1302"/>
      <c r="BU21" s="1302"/>
      <c r="BV21" s="1302"/>
      <c r="BW21" s="1302"/>
      <c r="BX21" s="1302"/>
      <c r="BY21" s="1302"/>
      <c r="BZ21" s="1302"/>
      <c r="CA21" s="1302"/>
      <c r="CB21" s="1302"/>
      <c r="CC21" s="1302"/>
      <c r="CD21" s="1302"/>
      <c r="CE21" s="1302"/>
      <c r="CF21" s="1302"/>
      <c r="CG21" s="1302"/>
      <c r="CH21" s="593"/>
      <c r="CJ21" s="552"/>
      <c r="CK21" s="552" t="str">
        <f t="shared" si="0"/>
        <v/>
      </c>
      <c r="CL21" s="552"/>
      <c r="CM21" s="552"/>
    </row>
    <row r="22" spans="1:91" ht="80.849999999999994">
      <c r="A22" s="1301"/>
      <c r="B22" s="1301"/>
      <c r="C22" s="1301"/>
      <c r="D22" s="1301"/>
      <c r="E22" s="1301">
        <v>1</v>
      </c>
      <c r="F22" s="791"/>
      <c r="G22" s="791"/>
      <c r="H22" s="789">
        <v>1</v>
      </c>
      <c r="I22" s="1301">
        <v>1</v>
      </c>
      <c r="J22" s="791"/>
      <c r="K22" s="796"/>
      <c r="L22" s="556" t="str">
        <f>mergeValue(A22) &amp;"."&amp; mergeValue(B22)&amp;"."&amp; mergeValue(C22)&amp;"."&amp; mergeValue(D22)&amp;"."&amp; mergeValue(E22)</f>
        <v>1.1.1.1.1</v>
      </c>
      <c r="M22" s="518" t="s">
        <v>7</v>
      </c>
      <c r="N22" s="609"/>
      <c r="O22" s="1303" t="s">
        <v>295</v>
      </c>
      <c r="P22" s="1303"/>
      <c r="Q22" s="1303"/>
      <c r="R22" s="1303"/>
      <c r="S22" s="1303"/>
      <c r="T22" s="1303"/>
      <c r="U22" s="1303"/>
      <c r="V22" s="1303"/>
      <c r="W22" s="1303"/>
      <c r="X22" s="1303"/>
      <c r="Y22" s="1303"/>
      <c r="Z22" s="1303"/>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3"/>
      <c r="BD22" s="1303"/>
      <c r="BE22" s="1303"/>
      <c r="BF22" s="1303"/>
      <c r="BG22" s="1303"/>
      <c r="BH22" s="1303"/>
      <c r="BI22" s="1303"/>
      <c r="BJ22" s="1303"/>
      <c r="BK22" s="1303"/>
      <c r="BL22" s="1303"/>
      <c r="BM22" s="1303"/>
      <c r="BN22" s="1303"/>
      <c r="BO22" s="1303"/>
      <c r="BP22" s="1303"/>
      <c r="BQ22" s="1303"/>
      <c r="BR22" s="1303"/>
      <c r="BS22" s="1303"/>
      <c r="BT22" s="1303"/>
      <c r="BU22" s="1303"/>
      <c r="BV22" s="1303"/>
      <c r="BW22" s="1303"/>
      <c r="BX22" s="1303"/>
      <c r="BY22" s="1303"/>
      <c r="BZ22" s="1303"/>
      <c r="CA22" s="1303"/>
      <c r="CB22" s="1303"/>
      <c r="CC22" s="1303"/>
      <c r="CD22" s="1303"/>
      <c r="CE22" s="1303"/>
      <c r="CF22" s="1303"/>
      <c r="CG22" s="1303"/>
      <c r="CH22" s="593" t="s">
        <v>714</v>
      </c>
      <c r="CJ22" s="552"/>
      <c r="CK22" s="552" t="str">
        <f t="shared" si="0"/>
        <v>Схема подключения теплопотребляющей установки к коллектору источника тепловой энергии</v>
      </c>
      <c r="CL22" s="552"/>
      <c r="CM22" s="552"/>
    </row>
    <row r="23" spans="1:91" ht="46.2">
      <c r="A23" s="1301"/>
      <c r="B23" s="1301"/>
      <c r="C23" s="1301"/>
      <c r="D23" s="1301"/>
      <c r="E23" s="1301"/>
      <c r="F23" s="1301">
        <v>1</v>
      </c>
      <c r="G23" s="789"/>
      <c r="H23" s="789"/>
      <c r="I23" s="1301"/>
      <c r="J23" s="1301">
        <v>1</v>
      </c>
      <c r="K23" s="797"/>
      <c r="L23" s="556" t="str">
        <f>mergeValue(A23) &amp;"."&amp; mergeValue(B23)&amp;"."&amp; mergeValue(C23)&amp;"."&amp; mergeValue(D23)&amp;"."&amp; mergeValue(E23)&amp;"."&amp; mergeValue(F23)</f>
        <v>1.1.1.1.1.1</v>
      </c>
      <c r="M23" s="519" t="s">
        <v>8</v>
      </c>
      <c r="N23" s="609"/>
      <c r="O23" s="1304" t="s">
        <v>22</v>
      </c>
      <c r="P23" s="1305"/>
      <c r="Q23" s="1305"/>
      <c r="R23" s="1305"/>
      <c r="S23" s="1305"/>
      <c r="T23" s="1305"/>
      <c r="U23" s="1305"/>
      <c r="V23" s="1305"/>
      <c r="W23" s="1305"/>
      <c r="X23" s="1305"/>
      <c r="Y23" s="1305"/>
      <c r="Z23" s="1305"/>
      <c r="AA23" s="1305"/>
      <c r="AB23" s="1305"/>
      <c r="AC23" s="1305"/>
      <c r="AD23" s="1305"/>
      <c r="AE23" s="1305"/>
      <c r="AF23" s="1305"/>
      <c r="AG23" s="1305"/>
      <c r="AH23" s="1305"/>
      <c r="AI23" s="1305"/>
      <c r="AJ23" s="1305"/>
      <c r="AK23" s="1305"/>
      <c r="AL23" s="1305"/>
      <c r="AM23" s="1305"/>
      <c r="AN23" s="1305"/>
      <c r="AO23" s="1305"/>
      <c r="AP23" s="1305"/>
      <c r="AQ23" s="1305"/>
      <c r="AR23" s="1305"/>
      <c r="AS23" s="1305"/>
      <c r="AT23" s="1305"/>
      <c r="AU23" s="1305"/>
      <c r="AV23" s="1305"/>
      <c r="AW23" s="1305"/>
      <c r="AX23" s="1305"/>
      <c r="AY23" s="1305"/>
      <c r="AZ23" s="1305"/>
      <c r="BA23" s="1305"/>
      <c r="BB23" s="1305"/>
      <c r="BC23" s="1305"/>
      <c r="BD23" s="1305"/>
      <c r="BE23" s="1305"/>
      <c r="BF23" s="1305"/>
      <c r="BG23" s="1305"/>
      <c r="BH23" s="1305"/>
      <c r="BI23" s="1305"/>
      <c r="BJ23" s="1305"/>
      <c r="BK23" s="1305"/>
      <c r="BL23" s="1305"/>
      <c r="BM23" s="1305"/>
      <c r="BN23" s="1305"/>
      <c r="BO23" s="1305"/>
      <c r="BP23" s="1305"/>
      <c r="BQ23" s="1305"/>
      <c r="BR23" s="1305"/>
      <c r="BS23" s="1305"/>
      <c r="BT23" s="1305"/>
      <c r="BU23" s="1305"/>
      <c r="BV23" s="1305"/>
      <c r="BW23" s="1305"/>
      <c r="BX23" s="1305"/>
      <c r="BY23" s="1305"/>
      <c r="BZ23" s="1305"/>
      <c r="CA23" s="1305"/>
      <c r="CB23" s="1305"/>
      <c r="CC23" s="1305"/>
      <c r="CD23" s="1305"/>
      <c r="CE23" s="1305"/>
      <c r="CF23" s="1305"/>
      <c r="CG23" s="1306"/>
      <c r="CH23" s="593" t="s">
        <v>715</v>
      </c>
      <c r="CJ23" s="552"/>
      <c r="CK23" s="552" t="str">
        <f t="shared" si="0"/>
        <v>Группа потребителей</v>
      </c>
      <c r="CL23" s="552"/>
      <c r="CM23" s="552"/>
    </row>
    <row r="24" spans="1:91" ht="122.1" customHeight="1">
      <c r="A24" s="1301"/>
      <c r="B24" s="1301"/>
      <c r="C24" s="1301"/>
      <c r="D24" s="1301"/>
      <c r="E24" s="1301"/>
      <c r="F24" s="1301"/>
      <c r="G24" s="789">
        <v>1</v>
      </c>
      <c r="H24" s="789"/>
      <c r="I24" s="1301"/>
      <c r="J24" s="1301"/>
      <c r="K24" s="797">
        <v>1</v>
      </c>
      <c r="L24" s="556" t="str">
        <f>mergeValue(A24) &amp;"."&amp; mergeValue(B24)&amp;"."&amp; mergeValue(C24)&amp;"."&amp; mergeValue(D24)&amp;"."&amp; mergeValue(E24)&amp;"."&amp; mergeValue(F24)&amp;"."&amp; mergeValue(G24)</f>
        <v>1.1.1.1.1.1.1</v>
      </c>
      <c r="M24" s="1082" t="s">
        <v>600</v>
      </c>
      <c r="N24" s="609"/>
      <c r="O24" s="643">
        <f>[1]Лист1!$F$13</f>
        <v>1024.25</v>
      </c>
      <c r="P24" s="526"/>
      <c r="Q24" s="1034"/>
      <c r="R24" s="1280" t="s">
        <v>931</v>
      </c>
      <c r="S24" s="1282" t="s">
        <v>80</v>
      </c>
      <c r="T24" s="1280" t="s">
        <v>1504</v>
      </c>
      <c r="U24" s="1282" t="s">
        <v>80</v>
      </c>
      <c r="V24" s="643">
        <f>[1]Лист1!$G$13</f>
        <v>2267.8873501513331</v>
      </c>
      <c r="W24" s="720"/>
      <c r="X24" s="1034"/>
      <c r="Y24" s="1280" t="s">
        <v>1511</v>
      </c>
      <c r="Z24" s="1282" t="s">
        <v>80</v>
      </c>
      <c r="AA24" s="1280" t="s">
        <v>1505</v>
      </c>
      <c r="AB24" s="1282" t="s">
        <v>80</v>
      </c>
      <c r="AC24" s="643">
        <f>[1]Лист1!$I$13</f>
        <v>2267.8873501513331</v>
      </c>
      <c r="AD24" s="720"/>
      <c r="AE24" s="1034"/>
      <c r="AF24" s="1280" t="s">
        <v>1512</v>
      </c>
      <c r="AG24" s="1282" t="s">
        <v>80</v>
      </c>
      <c r="AH24" s="1280" t="s">
        <v>1513</v>
      </c>
      <c r="AI24" s="1282" t="s">
        <v>80</v>
      </c>
      <c r="AJ24" s="643">
        <f>[1]Лист1!$J$13</f>
        <v>2184.0767810875218</v>
      </c>
      <c r="AK24" s="720"/>
      <c r="AL24" s="1034"/>
      <c r="AM24" s="1280" t="s">
        <v>1514</v>
      </c>
      <c r="AN24" s="1282" t="s">
        <v>80</v>
      </c>
      <c r="AO24" s="1280" t="s">
        <v>1515</v>
      </c>
      <c r="AP24" s="1282" t="s">
        <v>80</v>
      </c>
      <c r="AQ24" s="643">
        <f>[1]Лист1!$L$13</f>
        <v>2184.0767810875218</v>
      </c>
      <c r="AR24" s="720"/>
      <c r="AS24" s="1034"/>
      <c r="AT24" s="1280" t="s">
        <v>1506</v>
      </c>
      <c r="AU24" s="1282" t="s">
        <v>80</v>
      </c>
      <c r="AV24" s="1280" t="s">
        <v>1516</v>
      </c>
      <c r="AW24" s="1282" t="s">
        <v>80</v>
      </c>
      <c r="AX24" s="643">
        <f>[1]Лист1!$M$13</f>
        <v>2532.3479606946366</v>
      </c>
      <c r="AY24" s="720"/>
      <c r="AZ24" s="1034"/>
      <c r="BA24" s="1280" t="s">
        <v>1517</v>
      </c>
      <c r="BB24" s="1282" t="s">
        <v>80</v>
      </c>
      <c r="BC24" s="1280" t="s">
        <v>1507</v>
      </c>
      <c r="BD24" s="1282" t="s">
        <v>80</v>
      </c>
      <c r="BE24" s="643">
        <f>[1]Лист1!$O$13</f>
        <v>2532.3479606946366</v>
      </c>
      <c r="BF24" s="720"/>
      <c r="BG24" s="1034"/>
      <c r="BH24" s="1280" t="s">
        <v>1508</v>
      </c>
      <c r="BI24" s="1282" t="s">
        <v>80</v>
      </c>
      <c r="BJ24" s="1280" t="s">
        <v>1518</v>
      </c>
      <c r="BK24" s="1282" t="s">
        <v>80</v>
      </c>
      <c r="BL24" s="643">
        <f>[1]Лист1!$P$13</f>
        <v>2408.821689435867</v>
      </c>
      <c r="BM24" s="720"/>
      <c r="BN24" s="1034"/>
      <c r="BO24" s="1280" t="s">
        <v>1519</v>
      </c>
      <c r="BP24" s="1282" t="s">
        <v>80</v>
      </c>
      <c r="BQ24" s="1280" t="s">
        <v>1509</v>
      </c>
      <c r="BR24" s="1282" t="s">
        <v>80</v>
      </c>
      <c r="BS24" s="643">
        <f>[1]Лист1!$R$13</f>
        <v>2408.821689435867</v>
      </c>
      <c r="BT24" s="720"/>
      <c r="BU24" s="1034"/>
      <c r="BV24" s="1280" t="s">
        <v>1510</v>
      </c>
      <c r="BW24" s="1282" t="s">
        <v>80</v>
      </c>
      <c r="BX24" s="1280" t="s">
        <v>1520</v>
      </c>
      <c r="BY24" s="1282" t="s">
        <v>80</v>
      </c>
      <c r="BZ24" s="643">
        <f>[1]Лист1!$S$13</f>
        <v>2832.6525333385803</v>
      </c>
      <c r="CA24" s="720"/>
      <c r="CB24" s="1034"/>
      <c r="CC24" s="1280" t="s">
        <v>1521</v>
      </c>
      <c r="CD24" s="1282" t="s">
        <v>80</v>
      </c>
      <c r="CE24" s="1280" t="s">
        <v>932</v>
      </c>
      <c r="CF24" s="1282" t="s">
        <v>81</v>
      </c>
      <c r="CG24" s="526"/>
      <c r="CH24" s="1307" t="s">
        <v>716</v>
      </c>
      <c r="CI24" s="548" t="str">
        <f>strCheckDate(O25:CG25)</f>
        <v/>
      </c>
      <c r="CJ24" s="552"/>
      <c r="CK24" s="552" t="str">
        <f t="shared" si="0"/>
        <v>вода</v>
      </c>
      <c r="CL24" s="552"/>
      <c r="CM24" s="552"/>
    </row>
    <row r="25" spans="1:91" ht="11.25" hidden="1" customHeight="1">
      <c r="A25" s="1301"/>
      <c r="B25" s="1301"/>
      <c r="C25" s="1301"/>
      <c r="D25" s="1301"/>
      <c r="E25" s="1301"/>
      <c r="F25" s="1301"/>
      <c r="G25" s="789"/>
      <c r="H25" s="789"/>
      <c r="I25" s="1301"/>
      <c r="J25" s="1301"/>
      <c r="K25" s="797"/>
      <c r="L25" s="563"/>
      <c r="M25" s="609"/>
      <c r="N25" s="609"/>
      <c r="O25" s="526"/>
      <c r="P25" s="526"/>
      <c r="Q25" s="547" t="str">
        <f>R24 &amp; "-" &amp; T24</f>
        <v>01.01.2024-30.06.2024</v>
      </c>
      <c r="R25" s="1281"/>
      <c r="S25" s="1282"/>
      <c r="T25" s="1281"/>
      <c r="U25" s="1282"/>
      <c r="V25" s="720"/>
      <c r="W25" s="720"/>
      <c r="X25" s="726" t="str">
        <f>Y24 &amp; "-" &amp; AA24</f>
        <v>01.07.2024-31.12.2024</v>
      </c>
      <c r="Y25" s="1281"/>
      <c r="Z25" s="1282"/>
      <c r="AA25" s="1281"/>
      <c r="AB25" s="1282"/>
      <c r="AC25" s="720"/>
      <c r="AD25" s="720"/>
      <c r="AE25" s="726" t="str">
        <f>AF24 &amp; "-" &amp; AH24</f>
        <v>01.01.2025-30.06.2025</v>
      </c>
      <c r="AF25" s="1281"/>
      <c r="AG25" s="1282"/>
      <c r="AH25" s="1281"/>
      <c r="AI25" s="1282"/>
      <c r="AJ25" s="720"/>
      <c r="AK25" s="720"/>
      <c r="AL25" s="726" t="str">
        <f>AM24 &amp; "-" &amp; AO24</f>
        <v>01.07.2025-31.12.2025</v>
      </c>
      <c r="AM25" s="1281"/>
      <c r="AN25" s="1282"/>
      <c r="AO25" s="1281"/>
      <c r="AP25" s="1282"/>
      <c r="AQ25" s="720"/>
      <c r="AR25" s="720"/>
      <c r="AS25" s="726" t="str">
        <f>AT24 &amp; "-" &amp; AV24</f>
        <v>01.01.2026-30.06.2026</v>
      </c>
      <c r="AT25" s="1281"/>
      <c r="AU25" s="1282"/>
      <c r="AV25" s="1281"/>
      <c r="AW25" s="1282"/>
      <c r="AX25" s="720"/>
      <c r="AY25" s="720"/>
      <c r="AZ25" s="726" t="str">
        <f>BA24 &amp; "-" &amp; BC24</f>
        <v>01.07.2026-31.12.2026</v>
      </c>
      <c r="BA25" s="1281"/>
      <c r="BB25" s="1282"/>
      <c r="BC25" s="1281"/>
      <c r="BD25" s="1282"/>
      <c r="BE25" s="720"/>
      <c r="BF25" s="720"/>
      <c r="BG25" s="726" t="str">
        <f>BH24 &amp; "-" &amp; BJ24</f>
        <v>01.01.2027-30.06.2027</v>
      </c>
      <c r="BH25" s="1281"/>
      <c r="BI25" s="1282"/>
      <c r="BJ25" s="1281"/>
      <c r="BK25" s="1282"/>
      <c r="BL25" s="720"/>
      <c r="BM25" s="720"/>
      <c r="BN25" s="726" t="str">
        <f>BO24 &amp; "-" &amp; BQ24</f>
        <v>01.07.2027-31.12.2027</v>
      </c>
      <c r="BO25" s="1281"/>
      <c r="BP25" s="1282"/>
      <c r="BQ25" s="1281"/>
      <c r="BR25" s="1282"/>
      <c r="BS25" s="720"/>
      <c r="BT25" s="720"/>
      <c r="BU25" s="726" t="str">
        <f>BV24 &amp; "-" &amp; BX24</f>
        <v>01.01.2028-30.06.2028</v>
      </c>
      <c r="BV25" s="1281"/>
      <c r="BW25" s="1282"/>
      <c r="BX25" s="1281"/>
      <c r="BY25" s="1282"/>
      <c r="BZ25" s="720"/>
      <c r="CA25" s="720"/>
      <c r="CB25" s="726" t="str">
        <f>CC24 &amp; "-" &amp; CE24</f>
        <v>01.07.2028-31.12.2028</v>
      </c>
      <c r="CC25" s="1281"/>
      <c r="CD25" s="1282"/>
      <c r="CE25" s="1281"/>
      <c r="CF25" s="1282"/>
      <c r="CG25" s="526"/>
      <c r="CH25" s="1308"/>
      <c r="CJ25" s="552"/>
      <c r="CK25" s="552" t="str">
        <f t="shared" si="0"/>
        <v/>
      </c>
      <c r="CL25" s="552"/>
      <c r="CM25" s="552"/>
    </row>
    <row r="26" spans="1:91" ht="14.95" customHeight="1">
      <c r="A26" s="1301"/>
      <c r="B26" s="1301"/>
      <c r="C26" s="1301"/>
      <c r="D26" s="1301"/>
      <c r="E26" s="1301"/>
      <c r="F26" s="1301"/>
      <c r="G26" s="791"/>
      <c r="H26" s="789"/>
      <c r="I26" s="1301"/>
      <c r="J26" s="1301"/>
      <c r="K26" s="796"/>
      <c r="L26" s="502"/>
      <c r="M26" s="521" t="s">
        <v>23</v>
      </c>
      <c r="N26" s="528"/>
      <c r="O26" s="528"/>
      <c r="P26" s="528"/>
      <c r="Q26" s="528"/>
      <c r="R26" s="528"/>
      <c r="S26" s="528"/>
      <c r="T26" s="528"/>
      <c r="U26" s="528"/>
      <c r="V26" s="948"/>
      <c r="W26" s="948"/>
      <c r="X26" s="948"/>
      <c r="Y26" s="948"/>
      <c r="Z26" s="948"/>
      <c r="AA26" s="948"/>
      <c r="AB26" s="948"/>
      <c r="AC26" s="948"/>
      <c r="AD26" s="948"/>
      <c r="AE26" s="948"/>
      <c r="AF26" s="948"/>
      <c r="AG26" s="948"/>
      <c r="AH26" s="948"/>
      <c r="AI26" s="948"/>
      <c r="AJ26" s="948"/>
      <c r="AK26" s="948"/>
      <c r="AL26" s="948"/>
      <c r="AM26" s="948"/>
      <c r="AN26" s="948"/>
      <c r="AO26" s="948"/>
      <c r="AP26" s="948"/>
      <c r="AQ26" s="948"/>
      <c r="AR26" s="948"/>
      <c r="AS26" s="948"/>
      <c r="AT26" s="948"/>
      <c r="AU26" s="948"/>
      <c r="AV26" s="948"/>
      <c r="AW26" s="948"/>
      <c r="AX26" s="948"/>
      <c r="AY26" s="948"/>
      <c r="AZ26" s="948"/>
      <c r="BA26" s="948"/>
      <c r="BB26" s="948"/>
      <c r="BC26" s="948"/>
      <c r="BD26" s="948"/>
      <c r="BE26" s="948"/>
      <c r="BF26" s="948"/>
      <c r="BG26" s="948"/>
      <c r="BH26" s="948"/>
      <c r="BI26" s="948"/>
      <c r="BJ26" s="948"/>
      <c r="BK26" s="948"/>
      <c r="BL26" s="948"/>
      <c r="BM26" s="948"/>
      <c r="BN26" s="948"/>
      <c r="BO26" s="948"/>
      <c r="BP26" s="948"/>
      <c r="BQ26" s="948"/>
      <c r="BR26" s="948"/>
      <c r="BS26" s="948"/>
      <c r="BT26" s="948"/>
      <c r="BU26" s="948"/>
      <c r="BV26" s="948"/>
      <c r="BW26" s="948"/>
      <c r="BX26" s="948"/>
      <c r="BY26" s="948"/>
      <c r="BZ26" s="948"/>
      <c r="CA26" s="948"/>
      <c r="CB26" s="948"/>
      <c r="CC26" s="948"/>
      <c r="CD26" s="948"/>
      <c r="CE26" s="948"/>
      <c r="CF26" s="948"/>
      <c r="CG26" s="524"/>
      <c r="CH26" s="1309"/>
      <c r="CJ26" s="552"/>
      <c r="CK26" s="552" t="str">
        <f t="shared" si="0"/>
        <v>Добавить вид теплоносителя (параметры теплоносителя)</v>
      </c>
      <c r="CL26" s="552"/>
      <c r="CM26" s="552"/>
    </row>
    <row r="27" spans="1:91" ht="14.95" customHeight="1">
      <c r="A27" s="1301"/>
      <c r="B27" s="1301"/>
      <c r="C27" s="1301"/>
      <c r="D27" s="1301"/>
      <c r="E27" s="1301"/>
      <c r="F27" s="791"/>
      <c r="G27" s="791"/>
      <c r="H27" s="789"/>
      <c r="I27" s="1301"/>
      <c r="J27" s="791"/>
      <c r="K27" s="796"/>
      <c r="L27" s="502"/>
      <c r="M27" s="520" t="s">
        <v>9</v>
      </c>
      <c r="N27" s="528"/>
      <c r="O27" s="528"/>
      <c r="P27" s="528"/>
      <c r="Q27" s="528"/>
      <c r="R27" s="528"/>
      <c r="S27" s="528"/>
      <c r="T27" s="528"/>
      <c r="U27" s="527"/>
      <c r="V27" s="948"/>
      <c r="W27" s="948"/>
      <c r="X27" s="948"/>
      <c r="Y27" s="948"/>
      <c r="Z27" s="948"/>
      <c r="AA27" s="948"/>
      <c r="AB27" s="947"/>
      <c r="AC27" s="948"/>
      <c r="AD27" s="948"/>
      <c r="AE27" s="948"/>
      <c r="AF27" s="948"/>
      <c r="AG27" s="948"/>
      <c r="AH27" s="948"/>
      <c r="AI27" s="947"/>
      <c r="AJ27" s="948"/>
      <c r="AK27" s="948"/>
      <c r="AL27" s="948"/>
      <c r="AM27" s="948"/>
      <c r="AN27" s="948"/>
      <c r="AO27" s="948"/>
      <c r="AP27" s="947"/>
      <c r="AQ27" s="948"/>
      <c r="AR27" s="948"/>
      <c r="AS27" s="948"/>
      <c r="AT27" s="948"/>
      <c r="AU27" s="948"/>
      <c r="AV27" s="948"/>
      <c r="AW27" s="947"/>
      <c r="AX27" s="948"/>
      <c r="AY27" s="948"/>
      <c r="AZ27" s="948"/>
      <c r="BA27" s="948"/>
      <c r="BB27" s="948"/>
      <c r="BC27" s="948"/>
      <c r="BD27" s="947"/>
      <c r="BE27" s="948"/>
      <c r="BF27" s="948"/>
      <c r="BG27" s="948"/>
      <c r="BH27" s="948"/>
      <c r="BI27" s="948"/>
      <c r="BJ27" s="948"/>
      <c r="BK27" s="947"/>
      <c r="BL27" s="948"/>
      <c r="BM27" s="948"/>
      <c r="BN27" s="948"/>
      <c r="BO27" s="948"/>
      <c r="BP27" s="948"/>
      <c r="BQ27" s="948"/>
      <c r="BR27" s="947"/>
      <c r="BS27" s="948"/>
      <c r="BT27" s="948"/>
      <c r="BU27" s="948"/>
      <c r="BV27" s="948"/>
      <c r="BW27" s="948"/>
      <c r="BX27" s="948"/>
      <c r="BY27" s="947"/>
      <c r="BZ27" s="948"/>
      <c r="CA27" s="948"/>
      <c r="CB27" s="948"/>
      <c r="CC27" s="948"/>
      <c r="CD27" s="948"/>
      <c r="CE27" s="948"/>
      <c r="CF27" s="947"/>
      <c r="CG27" s="528"/>
      <c r="CH27" s="628"/>
      <c r="CJ27" s="552"/>
      <c r="CK27" s="552" t="str">
        <f t="shared" si="0"/>
        <v>Добавить группу потребителей</v>
      </c>
      <c r="CL27" s="552"/>
      <c r="CM27" s="552"/>
    </row>
    <row r="28" spans="1:91" ht="14.95" customHeight="1">
      <c r="A28" s="1301"/>
      <c r="B28" s="1301"/>
      <c r="C28" s="1301"/>
      <c r="D28" s="1301"/>
      <c r="E28" s="795"/>
      <c r="F28" s="791"/>
      <c r="G28" s="791"/>
      <c r="H28" s="791"/>
      <c r="I28" s="787"/>
      <c r="J28" s="784"/>
      <c r="K28" s="794"/>
      <c r="L28" s="502"/>
      <c r="M28" s="515" t="s">
        <v>10</v>
      </c>
      <c r="N28" s="528"/>
      <c r="O28" s="528"/>
      <c r="P28" s="528"/>
      <c r="Q28" s="528"/>
      <c r="R28" s="528"/>
      <c r="S28" s="528"/>
      <c r="T28" s="528"/>
      <c r="U28" s="527"/>
      <c r="V28" s="948"/>
      <c r="W28" s="948"/>
      <c r="X28" s="948"/>
      <c r="Y28" s="948"/>
      <c r="Z28" s="948"/>
      <c r="AA28" s="948"/>
      <c r="AB28" s="947"/>
      <c r="AC28" s="948"/>
      <c r="AD28" s="948"/>
      <c r="AE28" s="948"/>
      <c r="AF28" s="948"/>
      <c r="AG28" s="948"/>
      <c r="AH28" s="948"/>
      <c r="AI28" s="947"/>
      <c r="AJ28" s="948"/>
      <c r="AK28" s="948"/>
      <c r="AL28" s="948"/>
      <c r="AM28" s="948"/>
      <c r="AN28" s="948"/>
      <c r="AO28" s="948"/>
      <c r="AP28" s="947"/>
      <c r="AQ28" s="948"/>
      <c r="AR28" s="948"/>
      <c r="AS28" s="948"/>
      <c r="AT28" s="948"/>
      <c r="AU28" s="948"/>
      <c r="AV28" s="948"/>
      <c r="AW28" s="947"/>
      <c r="AX28" s="948"/>
      <c r="AY28" s="948"/>
      <c r="AZ28" s="948"/>
      <c r="BA28" s="948"/>
      <c r="BB28" s="948"/>
      <c r="BC28" s="948"/>
      <c r="BD28" s="947"/>
      <c r="BE28" s="948"/>
      <c r="BF28" s="948"/>
      <c r="BG28" s="948"/>
      <c r="BH28" s="948"/>
      <c r="BI28" s="948"/>
      <c r="BJ28" s="948"/>
      <c r="BK28" s="947"/>
      <c r="BL28" s="948"/>
      <c r="BM28" s="948"/>
      <c r="BN28" s="948"/>
      <c r="BO28" s="948"/>
      <c r="BP28" s="948"/>
      <c r="BQ28" s="948"/>
      <c r="BR28" s="947"/>
      <c r="BS28" s="948"/>
      <c r="BT28" s="948"/>
      <c r="BU28" s="948"/>
      <c r="BV28" s="948"/>
      <c r="BW28" s="948"/>
      <c r="BX28" s="948"/>
      <c r="BY28" s="947"/>
      <c r="BZ28" s="948"/>
      <c r="CA28" s="948"/>
      <c r="CB28" s="948"/>
      <c r="CC28" s="948"/>
      <c r="CD28" s="948"/>
      <c r="CE28" s="948"/>
      <c r="CF28" s="947"/>
      <c r="CG28" s="528"/>
      <c r="CH28" s="628"/>
      <c r="CJ28" s="552"/>
      <c r="CK28" s="552" t="str">
        <f t="shared" si="0"/>
        <v>Добавить схему подключения</v>
      </c>
      <c r="CL28" s="552"/>
      <c r="CM28" s="552"/>
    </row>
    <row r="29" spans="1:91" ht="11.55">
      <c r="A29" s="487"/>
      <c r="B29" s="487"/>
      <c r="C29" s="487"/>
      <c r="D29" s="487"/>
      <c r="E29" s="487"/>
      <c r="F29" s="487"/>
      <c r="G29" s="487"/>
      <c r="H29" s="487"/>
      <c r="I29" s="487"/>
      <c r="J29" s="487"/>
      <c r="K29" s="487"/>
      <c r="CI29" s="487"/>
      <c r="CJ29" s="487"/>
      <c r="CK29" s="487"/>
      <c r="CL29" s="487"/>
      <c r="CM29" s="487"/>
    </row>
    <row r="30" spans="1:91" ht="89.35" customHeight="1">
      <c r="L30" s="1">
        <v>1</v>
      </c>
      <c r="M30" s="1273" t="s">
        <v>717</v>
      </c>
      <c r="N30" s="1273"/>
      <c r="O30" s="1273"/>
      <c r="P30" s="1273"/>
      <c r="Q30" s="1273"/>
      <c r="R30" s="1273"/>
      <c r="S30" s="1273"/>
      <c r="T30" s="1273"/>
      <c r="U30" s="1273"/>
      <c r="V30" s="1273"/>
      <c r="W30" s="1273"/>
      <c r="X30" s="1273"/>
      <c r="Y30" s="1273"/>
      <c r="Z30" s="1273"/>
      <c r="AA30" s="1273"/>
      <c r="AB30" s="1273"/>
      <c r="AC30" s="1273"/>
      <c r="AD30" s="1273"/>
      <c r="AE30" s="1273"/>
      <c r="AF30" s="1273"/>
      <c r="AG30" s="1273"/>
      <c r="AH30" s="1273"/>
      <c r="AI30" s="1273"/>
      <c r="AJ30" s="1273"/>
      <c r="AK30" s="1273"/>
      <c r="AL30" s="1273"/>
      <c r="AM30" s="1273"/>
      <c r="AN30" s="1273"/>
      <c r="AO30" s="1273"/>
      <c r="AP30" s="1273"/>
      <c r="AQ30" s="1273"/>
      <c r="AR30" s="1273"/>
      <c r="AS30" s="1273"/>
      <c r="AT30" s="1273"/>
      <c r="AU30" s="1273"/>
      <c r="AV30" s="1273"/>
      <c r="AW30" s="1273"/>
      <c r="AX30" s="1273"/>
      <c r="AY30" s="1273"/>
      <c r="AZ30" s="1273"/>
      <c r="BA30" s="1273"/>
      <c r="BB30" s="1273"/>
      <c r="BC30" s="1273"/>
      <c r="BD30" s="1273"/>
      <c r="BE30" s="1273"/>
      <c r="BF30" s="1273"/>
      <c r="BG30" s="1273"/>
      <c r="BH30" s="1273"/>
      <c r="BI30" s="1273"/>
      <c r="BJ30" s="1273"/>
      <c r="BK30" s="1273"/>
      <c r="BL30" s="1273"/>
      <c r="BM30" s="1273"/>
      <c r="BN30" s="1273"/>
      <c r="BO30" s="1273"/>
      <c r="BP30" s="1273"/>
      <c r="BQ30" s="1273"/>
      <c r="BR30" s="1273"/>
      <c r="BS30" s="1273"/>
      <c r="BT30" s="1273"/>
      <c r="BU30" s="1273"/>
      <c r="BV30" s="1273"/>
      <c r="BW30" s="1273"/>
      <c r="BX30" s="1273"/>
      <c r="BY30" s="1273"/>
      <c r="BZ30" s="1273"/>
      <c r="CA30" s="1273"/>
      <c r="CB30" s="1273"/>
      <c r="CC30" s="1273"/>
      <c r="CD30" s="1273"/>
      <c r="CE30" s="1273"/>
      <c r="CF30" s="1273"/>
      <c r="CG30" s="1273"/>
      <c r="CH30" s="1273"/>
    </row>
  </sheetData>
  <sheetProtection password="FA9C" sheet="1" objects="1" scenarios="1" formatColumns="0" formatRows="0"/>
  <dataConsolidate/>
  <mergeCells count="147">
    <mergeCell ref="BZ12:CF12"/>
    <mergeCell ref="BW17:BX17"/>
    <mergeCell ref="BV24:BV25"/>
    <mergeCell ref="BW24:BW25"/>
    <mergeCell ref="BX24:BX25"/>
    <mergeCell ref="BY24:BY25"/>
    <mergeCell ref="BS14:BX14"/>
    <mergeCell ref="BY14:BY16"/>
    <mergeCell ref="BS15:BS16"/>
    <mergeCell ref="BT15:BU15"/>
    <mergeCell ref="BV15:BX15"/>
    <mergeCell ref="BW16:BX16"/>
    <mergeCell ref="BS12:BY12"/>
    <mergeCell ref="CD17:CE17"/>
    <mergeCell ref="CC24:CC25"/>
    <mergeCell ref="CD24:CD25"/>
    <mergeCell ref="CE24:CE25"/>
    <mergeCell ref="CF24:CF25"/>
    <mergeCell ref="BZ14:CE14"/>
    <mergeCell ref="CF14:CF16"/>
    <mergeCell ref="BZ15:BZ16"/>
    <mergeCell ref="CA15:CB15"/>
    <mergeCell ref="CC15:CE15"/>
    <mergeCell ref="CD16:CE16"/>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 ref="BB17:BC17"/>
    <mergeCell ref="BA24:BA25"/>
    <mergeCell ref="BB24:BB25"/>
    <mergeCell ref="BC24:BC25"/>
    <mergeCell ref="BD24:BD25"/>
    <mergeCell ref="AX14:BC14"/>
    <mergeCell ref="BD14:BD16"/>
    <mergeCell ref="AX15:AX16"/>
    <mergeCell ref="AY15:AZ15"/>
    <mergeCell ref="BA15:BC15"/>
    <mergeCell ref="BB16:BC16"/>
    <mergeCell ref="AX12:BD12"/>
    <mergeCell ref="M30:CH30"/>
    <mergeCell ref="CH24:CH26"/>
    <mergeCell ref="O7:T7"/>
    <mergeCell ref="O8:T8"/>
    <mergeCell ref="O9:T9"/>
    <mergeCell ref="O10:T10"/>
    <mergeCell ref="O12:U12"/>
    <mergeCell ref="CH13:CH16"/>
    <mergeCell ref="S16:T16"/>
    <mergeCell ref="CG14:CG16"/>
    <mergeCell ref="L13:CG13"/>
    <mergeCell ref="L14:L16"/>
    <mergeCell ref="M14:M16"/>
    <mergeCell ref="O14:T14"/>
    <mergeCell ref="P15:Q15"/>
    <mergeCell ref="O15:O16"/>
    <mergeCell ref="R15:T15"/>
    <mergeCell ref="U14:U16"/>
    <mergeCell ref="T24:T25"/>
    <mergeCell ref="U24:U25"/>
    <mergeCell ref="AB24:AB25"/>
    <mergeCell ref="V14:AA14"/>
    <mergeCell ref="AB14:AB16"/>
    <mergeCell ref="L5:T5"/>
    <mergeCell ref="L11:M11"/>
    <mergeCell ref="S17:T17"/>
    <mergeCell ref="I22:I27"/>
    <mergeCell ref="J23:J26"/>
    <mergeCell ref="A18:A28"/>
    <mergeCell ref="O18:CG18"/>
    <mergeCell ref="B19:B28"/>
    <mergeCell ref="O19:CG19"/>
    <mergeCell ref="C20:C28"/>
    <mergeCell ref="O20:CG20"/>
    <mergeCell ref="D21:D28"/>
    <mergeCell ref="O21:CG21"/>
    <mergeCell ref="E22:E27"/>
    <mergeCell ref="O22:CG22"/>
    <mergeCell ref="F23:F26"/>
    <mergeCell ref="O23:CG23"/>
    <mergeCell ref="R24:R25"/>
    <mergeCell ref="S24:S25"/>
    <mergeCell ref="AC12:AI12"/>
    <mergeCell ref="Z17:AA17"/>
    <mergeCell ref="Y24:Y25"/>
    <mergeCell ref="Z24:Z25"/>
    <mergeCell ref="AA24:AA25"/>
    <mergeCell ref="V15:V16"/>
    <mergeCell ref="W15:X15"/>
    <mergeCell ref="Y15:AA15"/>
    <mergeCell ref="Z16:AA16"/>
    <mergeCell ref="V12:AB12"/>
    <mergeCell ref="AC14:AH14"/>
    <mergeCell ref="AI14:AI16"/>
    <mergeCell ref="AC15:AC16"/>
    <mergeCell ref="AD15:AE15"/>
    <mergeCell ref="AF15:AH15"/>
    <mergeCell ref="AG16:AH16"/>
    <mergeCell ref="AQ12:AW12"/>
    <mergeCell ref="AN17:AO17"/>
    <mergeCell ref="AM24:AM25"/>
    <mergeCell ref="AN24:AN25"/>
    <mergeCell ref="AO24:AO25"/>
    <mergeCell ref="AP24:AP25"/>
    <mergeCell ref="AJ14:AO14"/>
    <mergeCell ref="AP14:AP16"/>
    <mergeCell ref="AJ15:AJ16"/>
    <mergeCell ref="AK15:AL15"/>
    <mergeCell ref="AM15:AO15"/>
    <mergeCell ref="AN16:AO16"/>
    <mergeCell ref="AJ12:AP12"/>
    <mergeCell ref="AQ14:AV14"/>
    <mergeCell ref="AW14:AW16"/>
    <mergeCell ref="AQ15:AQ16"/>
    <mergeCell ref="AR15:AS15"/>
    <mergeCell ref="AT15:AV15"/>
    <mergeCell ref="AU16:AV16"/>
    <mergeCell ref="AU17:AV17"/>
    <mergeCell ref="AT24:AT25"/>
    <mergeCell ref="AU24:AU25"/>
    <mergeCell ref="AV24:AV25"/>
    <mergeCell ref="AW24:AW25"/>
    <mergeCell ref="AG17:AH17"/>
    <mergeCell ref="AF24:AF25"/>
    <mergeCell ref="AG24:AG25"/>
    <mergeCell ref="AH24:AH25"/>
    <mergeCell ref="AI24:AI25"/>
  </mergeCells>
  <dataValidations count="10">
    <dataValidation allowBlank="1" sqref="L65558:CH65564 L983062:CH983068 L917526:CH917532 L851990:CH851996 L786454:CH786460 L720918:CH720924 L655382:CH655388 L589846:CH589852 L524310:CH524316 L458774:CH458780 L393238:CH393244 L327702:CH327708 L262166:CH262172 L196630:CH196636 L131094:CH131100"/>
    <dataValidation type="list" allowBlank="1" showInputMessage="1" errorTitle="Ошибка" error="Выберите значение из списка" prompt="Выберите значение из списка" sqref="O917523:CG917523 O851987:CG851987 O786451:CG786451 O720915:CG720915 O655379:CG655379 O589843:CG589843 O524307:CG524307 O458771:CG458771 O393235:CG393235 O327699:CG327699 O262163:CG262163 O196627:CG196627 O131091:CG131091 O65555:CG65555 O983059:CG983059">
      <formula1>kind_of_cons</formula1>
    </dataValidation>
    <dataValidation allowBlank="1" promptTitle="checkPeriodRange" sqref="Q25 Q65557 Q131093 Q196629 Q262165 Q327701 Q393237 Q458773 Q524309 Q589845 Q655381 Q720917 Q786453 Q851989 Q917525 Q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dataValidation type="list" allowBlank="1" showInputMessage="1" showErrorMessage="1" errorTitle="Ошибка" error="Выберите значение из списка" sqref="O22 O65554 O131090 O196626 O262162 O327698 O393234 O458770 O524306 O589842 O655378 O720914 O786450 O851986 O917522 O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BL22 BL65554 BL131090 BL196626 BL262162 BL327698 BL393234 BL458770 BL524306 BL589842 BL655378 BL720914 BL786450 BL851986 BL917522 BL983058 BS22 BS65554 BS131090 BS196626 BS262162 BS327698 BS393234 BS458770 BS524306 BS589842 BS655378 BS720914 BS786450 BS851986 BS917522 BS983058 BZ22 BZ65554 BZ131090 BZ196626 BZ262162 BZ327698 BZ393234 BZ458770 BZ524306 BZ589842 BZ655378 BZ720914 BZ786450 BZ851986 BZ917522 BZ983058">
      <formula1>kind_of_scheme_in</formula1>
    </dataValidation>
    <dataValidation type="textLength" operator="lessThanOrEqual" allowBlank="1" showInputMessage="1" showErrorMessage="1" errorTitle="Ошибка" error="Допускается ввод не более 900 символов!" sqref="CH65550:CH65557 CH131086:CH131093 CH196622:CH196629 CH262158:CH262165 CH327694:CH327701 CH393230:CH393237 CH458766:CH458773 CH524302:CH524309 CH589838:CH589845 CH655374:CH655381 CH720910:CH720917 CH786446:CH786453 CH851982:CH851989 CH917518:CH917525 CH983054:CH983061">
      <formula1>900</formula1>
    </dataValidation>
    <dataValidation type="list" allowBlank="1" showInputMessage="1" showErrorMessage="1" errorTitle="Ошибка" error="Выберите значение из списка" sqref="M65556 M131092 M196628 M262164 M327700 M393236 M458772 M524308 M589844 M655380 M720916 M786452 M851988 M917524 M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R131092 R196628 R262164 R327700 R393236 R458772 R524308 R589844 R655380 R720916 R786452 R851988 R917524 R983060 T65556 T131092 T196628 T262164 T327700 T393236 T458772 T524308 T589844 T655380 T720916 T786452 T851988 T917524 T983060 T24 R24 Y65556 Y131092 Y196628 Y262164 Y327700 Y393236 Y458772 Y524308 Y589844 Y655380 Y720916 Y786452 Y851988 Y917524 Y983060 AA65556 AA131092 AA196628 AA262164 AA327700 AA393236 AA458772 AA524308 AA589844 AA655380 AA720916 AA786452 AA851988 AA917524 AA983060 AA24 Y24 AF65556 AF131092 AF196628 AF262164 AF327700 AF393236 AF458772 AF524308 AF589844 AF655380 AF720916 AF786452 AF851988 AF917524 AF983060 AH65556 AH131092 AH196628 AH262164 AH327700 AH393236 AH458772 AH524308 AH589844 AH655380 AH720916 AH786452 AH851988 AH917524 AH983060 AH24 AF24 AM65556 AM131092 AM196628 AM262164 AM327700 AM393236 AM458772 AM524308 AM589844 AM655380 AM720916 AM786452 AM851988 AM917524 AM983060 AO65556 AO131092 AO196628 AO262164 AO327700 AO393236 AO458772 AO524308 AO589844 AO655380 AO720916 AO786452 AO851988 AO917524 AO983060 AO24 AM24 AT65556 AT131092 AT196628 AT262164 AT327700 AT393236 AT458772 AT524308 AT589844 AT655380 AT720916 AT786452 AT851988 AT917524 AT983060 AV65556 AV131092 AV196628 AV262164 AV327700 AV393236 AV458772 AV524308 AV589844 AV655380 AV720916 AV786452 AV851988 AV917524 AV983060 AV24 AT24 BA65556 BA131092 BA196628 BA262164 BA327700 BA393236 BA458772 BA524308 BA589844 BA655380 BA720916 BA786452 BA851988 BA917524 BA983060 BC65556 BC131092 BC196628 BC262164 BC327700 BC393236 BC458772 BC524308 BC589844 BC655380 BC720916 BC786452 BC851988 BC917524 BC983060 BC24 BA24 BH65556 BH131092 BH196628 BH262164 BH327700 BH393236 BH458772 BH524308 BH589844 BH655380 BH720916 BH786452 BH851988 BH917524 BH983060 BJ65556 BJ131092 BJ196628 BJ262164 BJ327700 BJ393236 BJ458772 BJ524308 BJ589844 BJ655380 BJ720916 BJ786452 BJ851988 BJ917524 BJ983060 BJ24 BH24 BO65556 BO131092 BO196628 BO262164 BO327700 BO393236 BO458772 BO524308 BO589844 BO655380 BO720916 BO786452 BO851988 BO917524 BO983060 BQ65556 BQ131092 BQ196628 BQ262164 BQ327700 BQ393236 BQ458772 BQ524308 BQ589844 BQ655380 BQ720916 BQ786452 BQ851988 BQ917524 BQ983060 BQ24 BO24 BV65556 BV131092 BV196628 BV262164 BV327700 BV393236 BV458772 BV524308 BV589844 BV655380 BV720916 BV786452 BV851988 BV917524 BV983060 BX65556 BX131092 BX196628 BX262164 BX327700 BX393236 BX458772 BX524308 BX589844 BX655380 BX720916 BX786452 BX851988 BX917524 BX983060 BX24 BV24 CC65556 CC131092 CC196628 CC262164 CC327700 CC393236 CC458772 CC524308 CC589844 CC655380 CC720916 CC786452 CC851988 CC917524 CC983060 CE65556 CE131092 CE196628 CE262164 CE327700 CE393236 CE458772 CE524308 CE589844 CE655380 CE720916 CE786452 CE851988 CE917524 CE983060 CE24 CC24"/>
    <dataValidation allowBlank="1" showInputMessage="1" showErrorMessage="1" prompt="Для выбора выполните двойной щелчок левой клавиши мыши по соответствующей ячейке." sqref="S65556 S131092 S196628 S262164 S327700 S393236 S458772 S524308 S589844 S655380 S720916 S786452 S851988 S917524 S983060 U655380 U720916 U786452 U851988 U917524 U983060 U65556 U131092 U458772 U196628 U262164 U327700 U393236 U24 U524308 S24 U589844 Z65556 Z131092 Z196628 Z262164 Z327700 Z393236 Z458772 Z524308 Z589844 Z655380 Z720916 Z786452 Z851988 Z917524 Z983060 AB720916 AB786452 AB851988 AB917524 AB983060 AB65556 AB131092 AB458772 AB196628 AB262164 AB327700 AB393236 AB589844 AB524308 AB24 Z24 AB655380 AG65556 AG131092 AG196628 AG262164 AG327700 AG393236 AG458772 AG524308 AG589844 AG655380 AG720916 AG786452 AG851988 AG917524 AG983060 AI720916 AI786452 AI851988 AI917524 AI983060 AI65556 AI131092 AI458772 AI196628 AI262164 AI327700 AI393236 AI589844 AI524308 AI24 AG24 AI655380 AN65556 AN131092 AN196628 AN262164 AN327700 AN393236 AN458772 AN524308 AN589844 AN655380 AN720916 AN786452 AN851988 AN917524 AN983060 AP720916 AP786452 AP851988 AP917524 AP983060 AP65556 AP131092 AP458772 AP196628 AP262164 AP327700 AP393236 AP589844 AP524308 AP24 AN24 AP655380 AU65556 AU131092 AU196628 AU262164 AU327700 AU393236 AU458772 AU524308 AU589844 AU655380 AU720916 AU786452 AU851988 AU917524 AU983060 AW720916 AW786452 AW851988 AW917524 AW983060 AW65556 AW131092 AW458772 AW196628 AW262164 AW327700 AW393236 AW589844 AW524308 AW24 AU24 AW655380 BB65556 BB131092 BB196628 BB262164 BB327700 BB393236 BB458772 BB524308 BB589844 BB655380 BB720916 BB786452 BB851988 BB917524 BB983060 BD720916 BD786452 BD851988 BD917524 BD983060 BD65556 BD131092 BD458772 BD196628 BD262164 BD327700 BD393236 BD589844 BD524308 BD24 BB24 BD655380 BI65556 BI131092 BI196628 BI262164 BI327700 BI393236 BI458772 BI524308 BI589844 BI655380 BI720916 BI786452 BI851988 BI917524 BI983060 BK720916 BK786452 BK851988 BK917524 BK983060 BK65556 BK131092 BK458772 BK196628 BK262164 BK327700 BK393236 BK589844 BK524308 BK24 BI24 BK655380 BP65556 BP131092 BP196628 BP262164 BP327700 BP393236 BP458772 BP524308 BP589844 BP655380 BP720916 BP786452 BP851988 BP917524 BP983060 BR720916 BR786452 BR851988 BR917524 BR983060 BR65556 BR131092 BR458772 BR196628 BR262164 BR327700 BR393236 BR589844 BR524308 BR24 BP24 BR655380 BW65556 BW131092 BW196628 BW262164 BW327700 BW393236 BW458772 BW524308 BW589844 BW655380 BW720916 BW786452 BW851988 BW917524 BW983060 BY720916 BY786452 BY851988 BY917524 BY983060 BY65556 BY131092 BY458772 BY196628 BY262164 BY327700 BY393236 BY589844 BY524308 BY24 BW24 BY655380 CD65556 CD131092 CD196628 CD262164 CD327700 CD393236 CD458772 CD524308 CD589844 CD655380 CD720916 CD786452 CD851988 CD917524 CD983060 CF655380 CF720916 CF786452 CF851988 CF917524 CF983060 CF65556 CF131092 CF458772 CF196628 CF262164 CF327700 CF393236 CF589844 CF524308 CF24 CD24"/>
    <dataValidation type="list" allowBlank="1" showInputMessage="1" showErrorMessage="1" errorTitle="Ошибка" error="Выберите значение из списка" prompt="Выберите значение из списка" sqref="O23:CG23">
      <formula1>kind_of_cons</formula1>
    </dataValidation>
    <dataValidation type="decimal" allowBlank="1" showErrorMessage="1" errorTitle="Ошибка" error="Допускается ввод только действительных чисел!" sqref="O24 V24 AC24 AJ24 AQ24 AX24 BE24 BL24 BS24 B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3.6"/>
  <cols>
    <col min="1" max="1" width="3.7109375" style="203" hidden="1" customWidth="1"/>
    <col min="2" max="4" width="3.7109375" style="190" hidden="1" customWidth="1"/>
    <col min="5" max="5" width="3.7109375" style="81" customWidth="1"/>
    <col min="6" max="6" width="9.7109375" style="35" customWidth="1"/>
    <col min="7" max="7" width="37.7109375" style="35" customWidth="1"/>
    <col min="8" max="8" width="66.85546875" style="35" customWidth="1"/>
    <col min="9" max="9" width="115.7109375" style="35" customWidth="1"/>
    <col min="10" max="11" width="10.5703125" style="190"/>
    <col min="12" max="12" width="11.140625" style="190" customWidth="1"/>
    <col min="13" max="20" width="10.5703125" style="190"/>
    <col min="21" max="16384" width="10.5703125" style="35"/>
  </cols>
  <sheetData>
    <row r="1" spans="1:20" ht="3.1" customHeight="1">
      <c r="A1" s="203" t="s">
        <v>47</v>
      </c>
    </row>
    <row r="2" spans="1:20" ht="23.1">
      <c r="F2" s="1274" t="s">
        <v>465</v>
      </c>
      <c r="G2" s="1275"/>
      <c r="H2" s="1276"/>
      <c r="I2" s="402"/>
    </row>
    <row r="3" spans="1:20" ht="3.1" customHeight="1"/>
    <row r="4" spans="1:20" s="179" customFormat="1" ht="11.55">
      <c r="A4" s="202"/>
      <c r="B4" s="202"/>
      <c r="C4" s="202"/>
      <c r="D4" s="202"/>
      <c r="F4" s="1232" t="s">
        <v>440</v>
      </c>
      <c r="G4" s="1232"/>
      <c r="H4" s="1232"/>
      <c r="I4" s="1277" t="s">
        <v>441</v>
      </c>
      <c r="J4" s="202"/>
      <c r="K4" s="202"/>
      <c r="L4" s="202"/>
      <c r="M4" s="202"/>
      <c r="N4" s="202"/>
      <c r="O4" s="202"/>
      <c r="P4" s="202"/>
      <c r="Q4" s="202"/>
      <c r="R4" s="202"/>
      <c r="S4" s="202"/>
      <c r="T4" s="202"/>
    </row>
    <row r="5" spans="1:20" s="179" customFormat="1" ht="11.25" customHeight="1">
      <c r="A5" s="202"/>
      <c r="B5" s="202"/>
      <c r="C5" s="202"/>
      <c r="D5" s="202"/>
      <c r="F5" s="295" t="s">
        <v>87</v>
      </c>
      <c r="G5" s="310" t="s">
        <v>443</v>
      </c>
      <c r="H5" s="294" t="s">
        <v>434</v>
      </c>
      <c r="I5" s="1277"/>
      <c r="J5" s="202"/>
      <c r="K5" s="202"/>
      <c r="L5" s="202"/>
      <c r="M5" s="202"/>
      <c r="N5" s="202"/>
      <c r="O5" s="202"/>
      <c r="P5" s="202"/>
      <c r="Q5" s="202"/>
      <c r="R5" s="202"/>
      <c r="S5" s="202"/>
      <c r="T5" s="202"/>
    </row>
    <row r="6" spans="1:20" s="179" customFormat="1" ht="12.1" customHeight="1">
      <c r="A6" s="202"/>
      <c r="B6" s="202"/>
      <c r="C6" s="202"/>
      <c r="D6" s="202"/>
      <c r="F6" s="296" t="s">
        <v>88</v>
      </c>
      <c r="G6" s="298">
        <v>2</v>
      </c>
      <c r="H6" s="299">
        <v>3</v>
      </c>
      <c r="I6" s="297">
        <v>4</v>
      </c>
      <c r="J6" s="202">
        <v>4</v>
      </c>
      <c r="K6" s="202"/>
      <c r="L6" s="202"/>
      <c r="M6" s="202"/>
      <c r="N6" s="202"/>
      <c r="O6" s="202"/>
      <c r="P6" s="202"/>
      <c r="Q6" s="202"/>
      <c r="R6" s="202"/>
      <c r="S6" s="202"/>
      <c r="T6" s="202"/>
    </row>
    <row r="7" spans="1:20" s="179" customFormat="1" ht="19.05">
      <c r="A7" s="202"/>
      <c r="B7" s="202"/>
      <c r="C7" s="202"/>
      <c r="D7" s="202"/>
      <c r="F7" s="309">
        <v>1</v>
      </c>
      <c r="G7" s="385" t="s">
        <v>466</v>
      </c>
      <c r="H7" s="293" t="str">
        <f>IF(dateCh="","",dateCh)</f>
        <v>02.05.2023</v>
      </c>
      <c r="I7" s="184" t="s">
        <v>467</v>
      </c>
      <c r="J7" s="308"/>
      <c r="K7" s="202"/>
      <c r="L7" s="202"/>
      <c r="M7" s="202"/>
      <c r="N7" s="202"/>
      <c r="O7" s="202"/>
      <c r="P7" s="202"/>
      <c r="Q7" s="202"/>
      <c r="R7" s="202"/>
      <c r="S7" s="202"/>
      <c r="T7" s="202"/>
    </row>
    <row r="8" spans="1:20" s="179" customFormat="1" ht="46.2">
      <c r="A8" s="1278">
        <v>1</v>
      </c>
      <c r="B8" s="202"/>
      <c r="C8" s="202"/>
      <c r="D8" s="202"/>
      <c r="F8" s="309" t="str">
        <f>"2." &amp;mergeValue(A8)</f>
        <v>2.1</v>
      </c>
      <c r="G8" s="385" t="s">
        <v>468</v>
      </c>
      <c r="H8" s="293"/>
      <c r="I8" s="184" t="s">
        <v>563</v>
      </c>
      <c r="J8" s="308"/>
      <c r="K8" s="202"/>
      <c r="L8" s="202"/>
      <c r="M8" s="202"/>
      <c r="N8" s="202"/>
      <c r="O8" s="202"/>
      <c r="P8" s="202"/>
      <c r="Q8" s="202"/>
      <c r="R8" s="202"/>
      <c r="S8" s="202"/>
      <c r="T8" s="202"/>
    </row>
    <row r="9" spans="1:20" s="179" customFormat="1" ht="23.1">
      <c r="A9" s="1278"/>
      <c r="B9" s="202"/>
      <c r="C9" s="202"/>
      <c r="D9" s="202"/>
      <c r="F9" s="309" t="str">
        <f>"3." &amp;mergeValue(A9)</f>
        <v>3.1</v>
      </c>
      <c r="G9" s="385" t="s">
        <v>469</v>
      </c>
      <c r="H9" s="293"/>
      <c r="I9" s="184" t="s">
        <v>561</v>
      </c>
      <c r="J9" s="308"/>
      <c r="K9" s="202"/>
      <c r="L9" s="202"/>
      <c r="M9" s="202"/>
      <c r="N9" s="202"/>
      <c r="O9" s="202"/>
      <c r="P9" s="202"/>
      <c r="Q9" s="202"/>
      <c r="R9" s="202"/>
      <c r="S9" s="202"/>
      <c r="T9" s="202"/>
    </row>
    <row r="10" spans="1:20" s="179" customFormat="1" ht="23.1">
      <c r="A10" s="1278"/>
      <c r="B10" s="202"/>
      <c r="C10" s="202"/>
      <c r="D10" s="202"/>
      <c r="F10" s="309" t="str">
        <f>"4."&amp;mergeValue(A10)</f>
        <v>4.1</v>
      </c>
      <c r="G10" s="385" t="s">
        <v>470</v>
      </c>
      <c r="H10" s="294" t="s">
        <v>444</v>
      </c>
      <c r="I10" s="184"/>
      <c r="J10" s="308"/>
      <c r="K10" s="202"/>
      <c r="L10" s="202"/>
      <c r="M10" s="202"/>
      <c r="N10" s="202"/>
      <c r="O10" s="202"/>
      <c r="P10" s="202"/>
      <c r="Q10" s="202"/>
      <c r="R10" s="202"/>
      <c r="S10" s="202"/>
      <c r="T10" s="202"/>
    </row>
    <row r="11" spans="1:20" s="179" customFormat="1" ht="19.05">
      <c r="A11" s="1278"/>
      <c r="B11" s="1278">
        <v>1</v>
      </c>
      <c r="C11" s="317"/>
      <c r="D11" s="317"/>
      <c r="F11" s="309" t="str">
        <f>"4."&amp;mergeValue(A11) &amp;"."&amp;mergeValue(B11)</f>
        <v>4.1.1</v>
      </c>
      <c r="G11" s="300" t="s">
        <v>565</v>
      </c>
      <c r="H11" s="293" t="str">
        <f>IF(region_name="","",region_name)</f>
        <v>Курганская область</v>
      </c>
      <c r="I11" s="184" t="s">
        <v>473</v>
      </c>
      <c r="J11" s="308"/>
      <c r="K11" s="202"/>
      <c r="L11" s="202"/>
      <c r="M11" s="202"/>
      <c r="N11" s="202"/>
      <c r="O11" s="202"/>
      <c r="P11" s="202"/>
      <c r="Q11" s="202"/>
      <c r="R11" s="202"/>
      <c r="S11" s="202"/>
      <c r="T11" s="202"/>
    </row>
    <row r="12" spans="1:20" s="179" customFormat="1" ht="23.1">
      <c r="A12" s="1278"/>
      <c r="B12" s="1278"/>
      <c r="C12" s="1278">
        <v>1</v>
      </c>
      <c r="D12" s="317"/>
      <c r="F12" s="309" t="str">
        <f>"4."&amp;mergeValue(A12) &amp;"."&amp;mergeValue(B12)&amp;"."&amp;mergeValue(C12)</f>
        <v>4.1.1.1</v>
      </c>
      <c r="G12" s="314" t="s">
        <v>471</v>
      </c>
      <c r="H12" s="293"/>
      <c r="I12" s="184" t="s">
        <v>474</v>
      </c>
      <c r="J12" s="308"/>
      <c r="K12" s="202"/>
      <c r="L12" s="202"/>
      <c r="M12" s="202"/>
      <c r="N12" s="202"/>
      <c r="O12" s="202"/>
      <c r="P12" s="202"/>
      <c r="Q12" s="202"/>
      <c r="R12" s="202"/>
      <c r="S12" s="202"/>
      <c r="T12" s="202"/>
    </row>
    <row r="13" spans="1:20" s="179" customFormat="1" ht="39.1" customHeight="1">
      <c r="A13" s="1278"/>
      <c r="B13" s="1278"/>
      <c r="C13" s="1278"/>
      <c r="D13" s="317">
        <v>1</v>
      </c>
      <c r="F13" s="309" t="str">
        <f>"4."&amp;mergeValue(A13) &amp;"."&amp;mergeValue(B13)&amp;"."&amp;mergeValue(C13)&amp;"."&amp;mergeValue(D13)</f>
        <v>4.1.1.1.1</v>
      </c>
      <c r="G13" s="388" t="s">
        <v>472</v>
      </c>
      <c r="H13" s="293"/>
      <c r="I13" s="1316" t="s">
        <v>564</v>
      </c>
      <c r="J13" s="308"/>
      <c r="K13" s="202"/>
      <c r="L13" s="202"/>
      <c r="M13" s="202"/>
      <c r="N13" s="202"/>
      <c r="O13" s="202"/>
      <c r="P13" s="202"/>
      <c r="Q13" s="202"/>
      <c r="R13" s="202"/>
      <c r="S13" s="202"/>
      <c r="T13" s="202"/>
    </row>
    <row r="14" spans="1:20" s="179" customFormat="1" ht="19.05">
      <c r="A14" s="1278"/>
      <c r="B14" s="1278"/>
      <c r="C14" s="1278"/>
      <c r="D14" s="317"/>
      <c r="F14" s="311"/>
      <c r="G14" s="140" t="s">
        <v>3</v>
      </c>
      <c r="H14" s="316"/>
      <c r="I14" s="1316"/>
      <c r="J14" s="308"/>
      <c r="K14" s="202"/>
      <c r="L14" s="202"/>
      <c r="M14" s="202"/>
      <c r="N14" s="202"/>
      <c r="O14" s="202"/>
      <c r="P14" s="202"/>
      <c r="Q14" s="202"/>
      <c r="R14" s="202"/>
      <c r="S14" s="202"/>
      <c r="T14" s="202"/>
    </row>
    <row r="15" spans="1:20" s="179" customFormat="1" ht="19.05">
      <c r="A15" s="1278"/>
      <c r="B15" s="1278"/>
      <c r="C15" s="317"/>
      <c r="D15" s="317"/>
      <c r="F15" s="389"/>
      <c r="G15" s="183" t="s">
        <v>396</v>
      </c>
      <c r="H15" s="390"/>
      <c r="I15" s="391"/>
      <c r="J15" s="308"/>
      <c r="K15" s="202"/>
      <c r="L15" s="202"/>
      <c r="M15" s="202"/>
      <c r="N15" s="202"/>
      <c r="O15" s="202"/>
      <c r="P15" s="202"/>
      <c r="Q15" s="202"/>
      <c r="R15" s="202"/>
      <c r="S15" s="202"/>
      <c r="T15" s="202"/>
    </row>
    <row r="16" spans="1:20" s="179" customFormat="1" ht="19.05">
      <c r="A16" s="1278"/>
      <c r="B16" s="202"/>
      <c r="C16" s="202"/>
      <c r="D16" s="202"/>
      <c r="F16" s="311"/>
      <c r="G16" s="145" t="s">
        <v>478</v>
      </c>
      <c r="H16" s="312"/>
      <c r="I16" s="313"/>
      <c r="J16" s="308"/>
      <c r="K16" s="202"/>
      <c r="L16" s="202"/>
      <c r="M16" s="202"/>
      <c r="N16" s="202"/>
      <c r="O16" s="202"/>
      <c r="P16" s="202"/>
      <c r="Q16" s="202"/>
      <c r="R16" s="202"/>
      <c r="S16" s="202"/>
      <c r="T16" s="202"/>
    </row>
    <row r="17" spans="1:20" s="179" customFormat="1" ht="19.05">
      <c r="A17" s="202"/>
      <c r="B17" s="202"/>
      <c r="C17" s="202"/>
      <c r="D17" s="202"/>
      <c r="F17" s="311"/>
      <c r="G17" s="155" t="s">
        <v>477</v>
      </c>
      <c r="H17" s="312"/>
      <c r="I17" s="313"/>
      <c r="J17" s="308"/>
      <c r="K17" s="202"/>
      <c r="L17" s="202"/>
      <c r="M17" s="202"/>
      <c r="N17" s="202"/>
      <c r="O17" s="202"/>
      <c r="P17" s="202"/>
      <c r="Q17" s="202"/>
      <c r="R17" s="202"/>
      <c r="S17" s="202"/>
      <c r="T17" s="202"/>
    </row>
    <row r="18" spans="1:20" s="302" customFormat="1" ht="3.1" customHeight="1">
      <c r="A18" s="303"/>
      <c r="B18" s="303"/>
      <c r="C18" s="303"/>
      <c r="D18" s="303"/>
      <c r="F18" s="318"/>
      <c r="G18" s="319"/>
      <c r="H18" s="320"/>
      <c r="I18" s="321"/>
      <c r="J18" s="303"/>
      <c r="K18" s="303"/>
      <c r="L18" s="303"/>
      <c r="M18" s="303"/>
      <c r="N18" s="303"/>
      <c r="O18" s="303"/>
      <c r="P18" s="303"/>
      <c r="Q18" s="303"/>
      <c r="R18" s="303"/>
      <c r="S18" s="303"/>
      <c r="T18" s="303"/>
    </row>
    <row r="19" spans="1:20" s="302" customFormat="1" ht="14.95" customHeight="1">
      <c r="A19" s="303"/>
      <c r="B19" s="303"/>
      <c r="C19" s="303"/>
      <c r="D19" s="303"/>
      <c r="F19" s="301"/>
      <c r="G19" s="1273" t="s">
        <v>566</v>
      </c>
      <c r="H19" s="1273"/>
      <c r="I19" s="214"/>
      <c r="J19" s="303"/>
      <c r="K19" s="303"/>
      <c r="L19" s="303"/>
      <c r="M19" s="303"/>
      <c r="N19" s="303"/>
      <c r="O19" s="303"/>
      <c r="P19" s="303"/>
      <c r="Q19" s="303"/>
      <c r="R19" s="303"/>
      <c r="S19" s="303"/>
      <c r="T19" s="303"/>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820</vt:i4>
      </vt:variant>
    </vt:vector>
  </HeadingPairs>
  <TitlesOfParts>
    <vt:vector size="830" baseType="lpstr">
      <vt:lpstr>Инструкция</vt:lpstr>
      <vt:lpstr>Титульный</vt:lpstr>
      <vt:lpstr>Территории</vt:lpstr>
      <vt:lpstr>Перечень тарифов</vt:lpstr>
      <vt:lpstr>Форма 1.0.1 | Т-ТЭ | &gt;=25МВт</vt:lpstr>
      <vt:lpstr>Форма 4.10.2 | Т-ТЭ | &gt;=25МВт</vt:lpstr>
      <vt:lpstr>Форма 1.0.1 | Форма 4.9</vt:lpstr>
      <vt:lpstr>Форма 4.9</vt:lpstr>
      <vt:lpstr>Форма 1.0.1 | Форма 4.10.1</vt:lpstr>
      <vt:lpstr>Форма 4.10.1</vt:lpstr>
      <vt:lpstr>activity</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add_CT_10</vt:lpstr>
      <vt:lpstr>add_CT_13</vt:lpstr>
      <vt:lpstr>add_CT_2</vt:lpstr>
      <vt:lpstr>add_CT_3</vt:lpstr>
      <vt:lpstr>add_CT_3_i</vt:lpstr>
      <vt:lpstr>add_CT_4</vt:lpstr>
      <vt:lpstr>add_CT_5</vt:lpstr>
      <vt:lpstr>add_CT_6</vt:lpstr>
      <vt:lpstr>add_CT_7</vt:lpstr>
      <vt:lpstr>add_CT_8</vt:lpstr>
      <vt:lpstr>add_CT_9</vt:lpstr>
      <vt:lpstr>add_MO_10</vt:lpstr>
      <vt:lpstr>add_MO_13</vt:lpstr>
      <vt:lpstr>add_MO_2</vt:lpstr>
      <vt:lpstr>add_MO_3</vt:lpstr>
      <vt:lpstr>add_MO_3_i</vt:lpstr>
      <vt:lpstr>add_MO_4</vt:lpstr>
      <vt:lpstr>add_MO_5</vt:lpstr>
      <vt:lpstr>add_MO_6</vt:lpstr>
      <vt:lpstr>add_MO_7</vt:lpstr>
      <vt:lpstr>add_MO_8</vt:lpstr>
      <vt:lpstr>add_MO_9</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add_Rate_10</vt:lpstr>
      <vt:lpstr>add_Rate_13</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add_Warm_10</vt:lpstr>
      <vt:lpstr>add_Warm_13</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Васильев Антон Вячеславович</cp:lastModifiedBy>
  <cp:lastPrinted>2013-08-29T08:11:20Z</cp:lastPrinted>
  <dcterms:created xsi:type="dcterms:W3CDTF">2004-05-21T07:18:45Z</dcterms:created>
  <dcterms:modified xsi:type="dcterms:W3CDTF">2023-05-05T07:18:51Z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